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24226"/>
  <mc:AlternateContent xmlns:mc="http://schemas.openxmlformats.org/markup-compatibility/2006">
    <mc:Choice Requires="x15">
      <x15ac:absPath xmlns:x15ac="http://schemas.microsoft.com/office/spreadsheetml/2010/11/ac" url="https://vlaamseoverheid.sharepoint.com/sites/vipa/organisatie/communicatie/1. Website1/Goedgekeurde projecten/op website/"/>
    </mc:Choice>
  </mc:AlternateContent>
  <xr:revisionPtr revIDLastSave="140" documentId="8_{FC77B518-3CF8-4E91-9BAA-ED891F09C1FE}" xr6:coauthVersionLast="47" xr6:coauthVersionMax="47" xr10:uidLastSave="{4055E4A4-181A-41B2-867D-F368568F661A}"/>
  <bookViews>
    <workbookView xWindow="28692" yWindow="-108" windowWidth="29016" windowHeight="15816" firstSheet="2" activeTab="7" xr2:uid="{00000000-000D-0000-FFFF-FFFF00000000}"/>
  </bookViews>
  <sheets>
    <sheet name="Klassieke financiering" sheetId="45" r:id="rId1"/>
    <sheet name="Agressie-subsidies" sheetId="42" r:id="rId2"/>
    <sheet name="Infrastructuurforfait PMH" sheetId="46" r:id="rId3"/>
    <sheet name="Strategisch forfait ZH" sheetId="40" r:id="rId4"/>
    <sheet name="Toestelfinanciering" sheetId="49" r:id="rId5"/>
    <sheet name="Instandhoudingsforfait ZH" sheetId="52" r:id="rId6"/>
    <sheet name="Klimaatsubsidies" sheetId="48" r:id="rId7"/>
    <sheet name="Renteloze energielening" sheetId="51" r:id="rId8"/>
    <sheet name="Blad16" sheetId="16" state="hidden" r:id="rId9"/>
    <sheet name="Blad17" sheetId="17" state="hidden" r:id="rId10"/>
    <sheet name="Blad1" sheetId="18" state="hidden" r:id="rId11"/>
  </sheets>
  <definedNames>
    <definedName name="_xlnm._FilterDatabase" localSheetId="1" hidden="1">'Agressie-subsidies'!$A$3:$H$5</definedName>
    <definedName name="_xlnm._FilterDatabase" localSheetId="2" hidden="1">'Infrastructuurforfait PMH'!$A$3:$I$3</definedName>
    <definedName name="_xlnm._FilterDatabase" localSheetId="0" hidden="1">'Klassieke financiering'!$A$3:$H$12</definedName>
    <definedName name="_xlnm._FilterDatabase" localSheetId="3" hidden="1">'Strategisch forfait ZH'!$A$3:$J$3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2" i="42" l="1"/>
  <c r="C79" i="42"/>
  <c r="C78" i="42"/>
  <c r="C77" i="42"/>
  <c r="C76" i="42"/>
  <c r="C80" i="42" s="1"/>
  <c r="C75" i="42"/>
  <c r="H72" i="42"/>
  <c r="F95" i="52"/>
  <c r="I17" i="52"/>
  <c r="I15" i="52"/>
  <c r="I14" i="52"/>
  <c r="I13" i="52"/>
  <c r="I12" i="52"/>
  <c r="I11" i="52"/>
  <c r="I16" i="52" s="1"/>
  <c r="I18" i="52" s="1"/>
  <c r="I7" i="52"/>
  <c r="I6" i="52"/>
  <c r="I5" i="52"/>
  <c r="I4" i="52"/>
  <c r="I8" i="52" s="1"/>
  <c r="F58" i="49"/>
  <c r="I21" i="49"/>
  <c r="I19" i="49"/>
  <c r="I18" i="49"/>
  <c r="I17" i="49"/>
  <c r="I16" i="49"/>
  <c r="I15" i="49"/>
  <c r="I20" i="49" s="1"/>
  <c r="I22" i="49" s="1"/>
  <c r="I11" i="49"/>
  <c r="I10" i="49"/>
  <c r="I9" i="49"/>
  <c r="I8" i="49"/>
  <c r="I12" i="49" s="1"/>
  <c r="C20" i="40"/>
  <c r="C21" i="40" s="1"/>
  <c r="C17" i="40"/>
  <c r="F16" i="40"/>
  <c r="C16" i="40"/>
  <c r="F15" i="40"/>
  <c r="C15" i="40"/>
  <c r="F14" i="40"/>
  <c r="C14" i="40"/>
  <c r="F13" i="40"/>
  <c r="F17" i="40" s="1"/>
  <c r="C13" i="40"/>
  <c r="C18" i="40" s="1"/>
  <c r="I9" i="40"/>
  <c r="C17" i="46"/>
  <c r="C14" i="46"/>
  <c r="C13" i="46"/>
  <c r="C12" i="46"/>
  <c r="C11" i="46"/>
  <c r="C10" i="46"/>
  <c r="C15" i="46" s="1"/>
  <c r="H7" i="46"/>
  <c r="C53" i="45"/>
  <c r="C50" i="45"/>
  <c r="C49" i="45"/>
  <c r="C48" i="45"/>
  <c r="C47" i="45"/>
  <c r="C46" i="45"/>
  <c r="C51" i="45" s="1"/>
  <c r="C54" i="45" s="1"/>
  <c r="G40" i="45"/>
  <c r="G43" i="45" s="1"/>
  <c r="G30" i="45"/>
  <c r="G26" i="45"/>
  <c r="G15" i="45"/>
  <c r="G13" i="45"/>
  <c r="G4" i="45"/>
  <c r="C83" i="42" l="1"/>
  <c r="C18" i="46"/>
  <c r="H57" i="51" l="1"/>
  <c r="G7" i="48" l="1"/>
</calcChain>
</file>

<file path=xl/sharedStrings.xml><?xml version="1.0" encoding="utf-8"?>
<sst xmlns="http://schemas.openxmlformats.org/spreadsheetml/2006/main" count="1190" uniqueCount="648">
  <si>
    <t>Dossiernummer</t>
  </si>
  <si>
    <t>Provincie</t>
  </si>
  <si>
    <t>Gemeente
voorziening</t>
  </si>
  <si>
    <t>Initiatiefnemer</t>
  </si>
  <si>
    <t>Voorziening</t>
  </si>
  <si>
    <t>Project</t>
  </si>
  <si>
    <t>Verleende 
subsidiebeloften</t>
  </si>
  <si>
    <t>Goedkeuring</t>
  </si>
  <si>
    <t>Voorzieningen Opgroeien</t>
  </si>
  <si>
    <t>Woonzorgvoorzieningen</t>
  </si>
  <si>
    <t>Voorzieningen voor Preventieve en ambulante Gezondheidszorg</t>
  </si>
  <si>
    <t>Voorzieningen voor Personen met een handicap</t>
  </si>
  <si>
    <t xml:space="preserve">Psychiatrische Verzorgingstehuizen </t>
  </si>
  <si>
    <t>Totaal goedgekeurde investeringen</t>
  </si>
  <si>
    <t xml:space="preserve">Overzicht per provincie </t>
  </si>
  <si>
    <t>Antwerpen</t>
  </si>
  <si>
    <t>Limburg</t>
  </si>
  <si>
    <t>Oost-Vlaanderen</t>
  </si>
  <si>
    <t>Vlaams-Brabant</t>
  </si>
  <si>
    <t>West-Vlaanderen</t>
  </si>
  <si>
    <t>Totaal</t>
  </si>
  <si>
    <t>Brussel</t>
  </si>
  <si>
    <t>Algemeen totaal</t>
  </si>
  <si>
    <r>
      <t xml:space="preserve">Subsidies voor preventie van agressie, vrijheidsbeperking of vrijheidsberoving: </t>
    </r>
    <r>
      <rPr>
        <sz val="11"/>
        <rFont val="Calibri"/>
        <family val="2"/>
        <scheme val="minor"/>
      </rPr>
      <t>Voorzieningen met een verblijfsfunctie die werken met minderjarigen kunnen VIPA-subsidies aanvragen voor projecten van preventieve infrastructurele maatregelen inzake agressie, vrijheidsbeperking of vrijheidsberoving. De investeringssubsidie bedraagt 75% van de kostenraming (excl. BTW) van het project met een maximumbedrag van 175.000 euro voor voorzieningen met minder dan 50 personen vermeerderd met 2.500 euro per verblijfsplaats voor voorzieningen vanaf 50 personen.  De aanrekening op de VIPA-kredieten gebeurt op het moment van de toezegging.</t>
    </r>
  </si>
  <si>
    <t>Gemeente</t>
  </si>
  <si>
    <t>Globale investeringskost all-in 
(BTW + studiekosten) 
door de voorziening opgegeven</t>
  </si>
  <si>
    <t>Verleende infrastructuurforfaits</t>
  </si>
  <si>
    <t>Type
ziekenhuis</t>
  </si>
  <si>
    <t>Verleende strategische forfaits
op kruissnelheid
(incl. intresten)</t>
  </si>
  <si>
    <t>Organisatietype</t>
  </si>
  <si>
    <t>AZ</t>
  </si>
  <si>
    <t>UZ</t>
  </si>
  <si>
    <t>PZ</t>
  </si>
  <si>
    <t>RZ</t>
  </si>
  <si>
    <r>
      <t>Toestelfinanciering ziekenhuizen</t>
    </r>
    <r>
      <rPr>
        <sz val="11"/>
        <rFont val="Calibri"/>
        <family val="2"/>
        <scheme val="minor"/>
      </rPr>
      <t>: Het VIPA verstrekt een forfaitaire betoelaging voor volgende zware medische apparatuur in de ziekenhuizen:</t>
    </r>
  </si>
  <si>
    <t>- Bestralingsapparaat: een apparaat dat geïnstalleerd is bij een dienst voor radiotherapie</t>
  </si>
  <si>
    <t>- NMR: een magnetische resonantietomograaf</t>
  </si>
  <si>
    <t>- PET-scanner</t>
  </si>
  <si>
    <t>Erk. Nr.</t>
  </si>
  <si>
    <t>Type</t>
  </si>
  <si>
    <t>TOTAAL</t>
  </si>
  <si>
    <t>Totaal Vlaanderen</t>
  </si>
  <si>
    <t>Goedgekeurde projecten klimaatsubsidies van 1 januari t.e.m. 30 april 2024</t>
  </si>
  <si>
    <r>
      <rPr>
        <b/>
        <sz val="11"/>
        <rFont val="Calibri"/>
        <family val="2"/>
        <scheme val="minor"/>
      </rPr>
      <t>Klimaatsubsidies:</t>
    </r>
    <r>
      <rPr>
        <sz val="11"/>
        <rFont val="Calibri"/>
        <family val="2"/>
        <scheme val="minor"/>
      </rPr>
      <t xml:space="preserve"> erkende en vergunde voorzieningen binnen de sectoren van Welzijn, Volksgezondheid en Gezin kunnen VIPA subsidies aanvragen voor het uitvoeren van energiebesparende maatregelen, op voorwaarde dat ze eerst via het Vlaams Energiebedrijf een energiescan hebben laten uitvoeren. Het overzicht bevat de toegezegde ‘klimaatsubsidies’ (en eventuele bijkomende subsidies ten gevolge van kostprijsverhogingen achteraf). De aanrekening op de VIPA-kredieten gebeurt op het moment van de toezegging.</t>
    </r>
  </si>
  <si>
    <t>Zorgvoorzieningstype</t>
  </si>
  <si>
    <t>Voorziening/Gebouw</t>
  </si>
  <si>
    <t>Maatregel</t>
  </si>
  <si>
    <t>Verleende klimaatsubsidies</t>
  </si>
  <si>
    <t>Kosprijsverhoging &gt; 15%</t>
  </si>
  <si>
    <t>Totaal verleende klimaatsubsidies</t>
  </si>
  <si>
    <r>
      <rPr>
        <b/>
        <sz val="11"/>
        <rFont val="Calibri"/>
        <family val="2"/>
        <scheme val="minor"/>
      </rPr>
      <t>Renteloze energieleningen:</t>
    </r>
    <r>
      <rPr>
        <sz val="11"/>
        <rFont val="Calibri"/>
        <family val="2"/>
        <scheme val="minor"/>
      </rPr>
      <t xml:space="preserve"> stimulans voor energiebesparende investeringen voor welzijns-en zorgvoorzieningen. De renteloze energielening richt zich tot alle voorzieningen uit de welzijns-en zorgsector. De leningen financieren klimaatmaatregelen waarvoor een energiescan of energie-audit door het Vlaams Energiebedrijf (VEB) werd uitgevoerd. In het kader van de staatssteunregels wordt ook hoogte van de steuncomponent (de totale toegekende staatssteun) ofwel het bruto-subsidie-equivalent berekend. Bij een inbreuk op de staatssteunregels (in hoofdzaak bij een ongeoorloofde bestemmingswijziging zoals in het leningcontract zal worden bepaald) zal het bruto-subsidie-equivalent pro rato temporis de gelopen looptijd van de leningsovereenkomst worden teruggevorderd. Het bedrag van de financieringstoezegging kan nog neerwaarts worden bijgesteld o.b.v. de aangeleverde facturen.</t>
    </r>
  </si>
  <si>
    <t>Klimaatscore*</t>
  </si>
  <si>
    <t>Terugverdientijd (met subsidie, in jaren)</t>
  </si>
  <si>
    <t>Bedrag financieringstoezegging</t>
  </si>
  <si>
    <t>Bruto subsidie-equivalent</t>
  </si>
  <si>
    <t>Datum financieringstoezegging</t>
  </si>
  <si>
    <t>23FT02001</t>
  </si>
  <si>
    <t>Woonzorgcentrum</t>
  </si>
  <si>
    <t>Zorgvereniging Mintus</t>
  </si>
  <si>
    <t>WZC Zeventorentjes</t>
  </si>
  <si>
    <t>Relighting/relamping</t>
  </si>
  <si>
    <t>23FT02003</t>
  </si>
  <si>
    <t>Curando</t>
  </si>
  <si>
    <t>Herdershove</t>
  </si>
  <si>
    <t>PV-panelen</t>
  </si>
  <si>
    <t>23FT02004</t>
  </si>
  <si>
    <t>Zorgband Leie en Schelde</t>
  </si>
  <si>
    <t>Provinciaal zorgcentrum Lemberge</t>
  </si>
  <si>
    <t>23FT02005</t>
  </si>
  <si>
    <t>MARIALOVE</t>
  </si>
  <si>
    <t>23FT02006</t>
  </si>
  <si>
    <t>Mariawende</t>
  </si>
  <si>
    <t>23FT02008</t>
  </si>
  <si>
    <t>WZC Sint Anna</t>
  </si>
  <si>
    <t>23FT02009</t>
  </si>
  <si>
    <t>Exalta</t>
  </si>
  <si>
    <t>WZC Sint-Vincentius</t>
  </si>
  <si>
    <t>23FT02010</t>
  </si>
  <si>
    <t>WOON- EN ZORGCENTRUM TEN ANKER</t>
  </si>
  <si>
    <t>WZC Ten Anker</t>
  </si>
  <si>
    <t>23FT02011</t>
  </si>
  <si>
    <t>WZC Home Vrijzicht vzw</t>
  </si>
  <si>
    <t>Home Vrijzicht Residentie</t>
  </si>
  <si>
    <t>23FT02012</t>
  </si>
  <si>
    <t>Westervier</t>
  </si>
  <si>
    <t>23FT02016</t>
  </si>
  <si>
    <t>Dagverzorgingscentrum</t>
  </si>
  <si>
    <t>Serviceresidentie Kloosterhof</t>
  </si>
  <si>
    <t>23FT02018</t>
  </si>
  <si>
    <t>rusthuis Pallieter</t>
  </si>
  <si>
    <t>Pallieter</t>
  </si>
  <si>
    <t>Warmtepompen en koeling</t>
  </si>
  <si>
    <t>23FT02019</t>
  </si>
  <si>
    <t>VZW Veilige Have</t>
  </si>
  <si>
    <t>Dakisolatie plat dak</t>
  </si>
  <si>
    <t>23FT02028</t>
  </si>
  <si>
    <t>Klim</t>
  </si>
  <si>
    <t>wzc woonhave + wzc zorghave</t>
  </si>
  <si>
    <t>23FT02030</t>
  </si>
  <si>
    <t>MIVALTI</t>
  </si>
  <si>
    <t>Centrum voor gehandicaptenzorg</t>
  </si>
  <si>
    <t>Klim vzw - Vestiging Michielsheem Dilbeek</t>
  </si>
  <si>
    <t>23FT02034</t>
  </si>
  <si>
    <t>De Ark te Brussel</t>
  </si>
  <si>
    <t>Klim vzw - Vestiging De Klink Diegem</t>
  </si>
  <si>
    <t>Totaal verleende renteloze energieleningen</t>
  </si>
  <si>
    <t>Spouwmuur</t>
  </si>
  <si>
    <t>Huis 52</t>
  </si>
  <si>
    <t>Comfort</t>
  </si>
  <si>
    <t>Gruuthuse</t>
  </si>
  <si>
    <t>Schrijnwerkrenovatie</t>
  </si>
  <si>
    <t>Subsidie-eenheid VAPH</t>
  </si>
  <si>
    <t>DE ARK TE BRUSSEL</t>
  </si>
  <si>
    <t>Studiowerking De Ark</t>
  </si>
  <si>
    <t>Monitoring</t>
  </si>
  <si>
    <t>Dakisolatie hellend dak</t>
  </si>
  <si>
    <t>Relighting</t>
  </si>
  <si>
    <t>Buitengevel</t>
  </si>
  <si>
    <t>Isoleren pompen/kranen/hydraulica</t>
  </si>
  <si>
    <t>Dagcentrum De Ark te Brussel</t>
  </si>
  <si>
    <t>Regeltechn.ventilatie</t>
  </si>
  <si>
    <t>Regeltechnisch</t>
  </si>
  <si>
    <t>Zorginstelling</t>
  </si>
  <si>
    <t>MFC De Ark</t>
  </si>
  <si>
    <t>Regeltechn.verwarming</t>
  </si>
  <si>
    <t>* Voor de berekening van de klimaatscore werd het maximale subsidiebedrag vervangen door het theoretisch beschikbaar bedrag aan renteloze energielening (na eventuele aftrek subsidie en na eventuele correctie voor fossiele brandstoffen)</t>
  </si>
  <si>
    <t xml:space="preserve">** het bruto-subsidie-equivalent wordt bepaald door de formule:
</t>
  </si>
  <si>
    <t>Waarbij:</t>
  </si>
  <si>
    <t>Muurisolatie</t>
  </si>
  <si>
    <t>Sint-Amandusstraat 3</t>
  </si>
  <si>
    <t>CENTRUM VOOR ALGEMEEN WELZIJNSWERK ANTWERPEN</t>
  </si>
  <si>
    <t>Centrum voor algemeen welzijnswerk</t>
  </si>
  <si>
    <t>23FT01018</t>
  </si>
  <si>
    <t>Maatschappelijke zetel</t>
  </si>
  <si>
    <t>Vervangen pompen</t>
  </si>
  <si>
    <t>Cornelis Schutstraat 28</t>
  </si>
  <si>
    <t>Clementinastraat 26</t>
  </si>
  <si>
    <t>Isoleren leidingen</t>
  </si>
  <si>
    <t>Renovatie ventilatie</t>
  </si>
  <si>
    <r>
      <t>Instandhoudingsforfait ziekenhuizen:</t>
    </r>
    <r>
      <rPr>
        <sz val="11"/>
        <rFont val="Calibri"/>
        <family val="2"/>
        <scheme val="minor"/>
      </rPr>
      <t xml:space="preserve"> Die financiering moet het voor de ziekenhuizen mogelijk maken om hun bestaande infrastructuur d.m.v. onderhoudsinvesteringen kwalitatief op peil te houden. Het forfait wordt berekend en evolueert op basis van een aantal parameters (bv. aantal operatiekwartieren, aantal bedden) en wordt automatisch uitbetaald zonder aanvraagprocedure. De aanrekening op de VIPA-kredieten gebeurt op het moment van de uitbetaling.</t>
    </r>
  </si>
  <si>
    <r>
      <rPr>
        <b/>
        <sz val="11"/>
        <rFont val="Calibri"/>
        <family val="2"/>
        <scheme val="minor"/>
      </rPr>
      <t xml:space="preserve">Infrastructuurforfait personen met een handicap: </t>
    </r>
    <r>
      <rPr>
        <sz val="11"/>
        <rFont val="Calibri"/>
        <family val="2"/>
        <scheme val="minor"/>
      </rPr>
      <t>Deze betoelagingsvorm is van toepassing voor de meerderjarige personen met een handicap. Een voorziening kan een vraag indienen tot het bekomen van een akkoord infrastructuurforfait voor een beoogde investering. Zodra desbetreffende infrastructuur in gebruik wordt genomen, start de uitbetaling van het infrastructuurforfait. De grootte van dat forfait is afhankelijk van de zorgzwaarte van de personen met een handicap die gebruik maakt van de infrastructuur en wordt aangepast aan de bezetting. Rekening houdend met voorgaande elementen wordt het forfait voor onbepaalde duur jaarlijks uitbetaald zolang er bezetting is. Het forfait moet door de voorziening als korting doorgerekend worden naar de persoon met een handicap. Het forfait wordt jaarlijks aangerekend op de VIPA-kredieten op het moment van uitbetaling. Het overzicht bevat de voorzieningen die in 2024 een akkoord infrastructuurforfait verkregen. De betaling van subsidies zal dus voor deze projecten starten vanaf ingebruikname.</t>
    </r>
  </si>
  <si>
    <t>PH888-O-IDB</t>
  </si>
  <si>
    <t>Sint-Niklaas</t>
  </si>
  <si>
    <t>De Klokke vzw</t>
  </si>
  <si>
    <t>De Klokke</t>
  </si>
  <si>
    <t>nieuwbouw voor 36 gebruikers met woonondersteuning (31 capaciteitsvervanging en 5 capaciteitsuitbreiding) en voor 16,72 gebruikers met collectieve zorg (capaciteitsvervanging in de Abingdonstraat 101 in Sint-Niklaas</t>
  </si>
  <si>
    <t>Sector</t>
  </si>
  <si>
    <t>Verleende agressiedossiers
(exclusief BTW)</t>
  </si>
  <si>
    <t>PVA 006 bis</t>
  </si>
  <si>
    <t>Turnhout</t>
  </si>
  <si>
    <t>Cirkant vzw</t>
  </si>
  <si>
    <t>Cirkant</t>
  </si>
  <si>
    <t>Opgroeien</t>
  </si>
  <si>
    <r>
      <rPr>
        <b/>
        <sz val="10"/>
        <rFont val="Calibri"/>
        <family val="2"/>
        <scheme val="minor"/>
      </rPr>
      <t>buiteninrichting</t>
    </r>
    <r>
      <rPr>
        <sz val="10"/>
        <rFont val="Calibri"/>
        <family val="2"/>
        <scheme val="minor"/>
      </rPr>
      <t xml:space="preserve">: buitenomgeving Ciris                 
</t>
    </r>
    <r>
      <rPr>
        <b/>
        <sz val="10"/>
        <rFont val="Calibri"/>
        <family val="2"/>
        <scheme val="minor"/>
      </rPr>
      <t>binneninrichting</t>
    </r>
    <r>
      <rPr>
        <sz val="10"/>
        <rFont val="Calibri"/>
        <family val="2"/>
        <scheme val="minor"/>
      </rPr>
      <t>: binneninrichting De Box</t>
    </r>
  </si>
  <si>
    <t>PVA 008 bis</t>
  </si>
  <si>
    <t>Sint Truiden</t>
  </si>
  <si>
    <t>Asster vzw</t>
  </si>
  <si>
    <t>Asster</t>
  </si>
  <si>
    <t>ELGEZ</t>
  </si>
  <si>
    <r>
      <rPr>
        <b/>
        <sz val="10"/>
        <rFont val="Calibri"/>
        <family val="2"/>
        <scheme val="minor"/>
      </rPr>
      <t>binneninrichtin</t>
    </r>
    <r>
      <rPr>
        <sz val="10"/>
        <rFont val="Calibri"/>
        <family val="2"/>
        <scheme val="minor"/>
      </rPr>
      <t xml:space="preserve">g: 
1.ontvangstruimte voor de opnameafdelingen psycchosenzorg Orion 1-2              
2.comfortkamer voor afdeling ouderenzorg sirius 2    
3.comfortkamer voor afdeling ouderenzorg sirius 3 </t>
    </r>
  </si>
  <si>
    <t>PVA 009 tris</t>
  </si>
  <si>
    <t>Mechelen</t>
  </si>
  <si>
    <t>Emmaüs vzw</t>
  </si>
  <si>
    <t>Jeugdzorg Emmaus Mechelen</t>
  </si>
  <si>
    <r>
      <rPr>
        <b/>
        <sz val="10"/>
        <rFont val="Calibri"/>
        <family val="2"/>
        <scheme val="minor"/>
      </rPr>
      <t>buiteninrichting</t>
    </r>
    <r>
      <rPr>
        <sz val="10"/>
        <rFont val="Calibri"/>
        <family val="2"/>
        <scheme val="minor"/>
      </rPr>
      <t xml:space="preserve">: inrichten tuin begeleidingshuis De Sibbe en de Vaart          
</t>
    </r>
    <r>
      <rPr>
        <b/>
        <sz val="10"/>
        <rFont val="Calibri"/>
        <family val="2"/>
        <scheme val="minor"/>
      </rPr>
      <t>binneninrichtin</t>
    </r>
    <r>
      <rPr>
        <sz val="10"/>
        <rFont val="Calibri"/>
        <family val="2"/>
        <scheme val="minor"/>
      </rPr>
      <t>g: binneninrichting leefruimte de Vaart</t>
    </r>
  </si>
  <si>
    <t>PVA 010 quater</t>
  </si>
  <si>
    <t>Melle</t>
  </si>
  <si>
    <t>Steevliet vzw</t>
  </si>
  <si>
    <t>Steevliet</t>
  </si>
  <si>
    <r>
      <rPr>
        <b/>
        <sz val="10"/>
        <rFont val="Calibri"/>
        <family val="2"/>
        <scheme val="minor"/>
      </rPr>
      <t>buiteninrichting</t>
    </r>
    <r>
      <rPr>
        <sz val="10"/>
        <rFont val="Calibri"/>
        <family val="2"/>
        <scheme val="minor"/>
      </rPr>
      <t>: buiten ontladings- en snoezelruimtes</t>
    </r>
  </si>
  <si>
    <t>PVA 011 quater</t>
  </si>
  <si>
    <t>Lille</t>
  </si>
  <si>
    <t>Het GielsBos vzw</t>
  </si>
  <si>
    <t>Het GielsBos</t>
  </si>
  <si>
    <t>VAPH</t>
  </si>
  <si>
    <r>
      <rPr>
        <b/>
        <sz val="10"/>
        <rFont val="Calibri"/>
        <family val="2"/>
        <scheme val="minor"/>
      </rPr>
      <t>buiteninrichting</t>
    </r>
    <r>
      <rPr>
        <sz val="10"/>
        <rFont val="Calibri"/>
        <family val="2"/>
        <scheme val="minor"/>
      </rPr>
      <t xml:space="preserve">: therapeutische belevingstuin 
</t>
    </r>
    <r>
      <rPr>
        <b/>
        <sz val="10"/>
        <rFont val="Calibri"/>
        <family val="2"/>
        <scheme val="minor"/>
      </rPr>
      <t>binneninrichting</t>
    </r>
    <r>
      <rPr>
        <sz val="10"/>
        <rFont val="Calibri"/>
        <family val="2"/>
        <scheme val="minor"/>
      </rPr>
      <t xml:space="preserve">: hulpmiddelen bij het aanbieden van (sensorische) prikkels </t>
    </r>
  </si>
  <si>
    <t>PVA 015 quater</t>
  </si>
  <si>
    <t>Geel</t>
  </si>
  <si>
    <t>Openbaar Psychiatrisch Zorgcentrum Geel</t>
  </si>
  <si>
    <r>
      <rPr>
        <b/>
        <sz val="10"/>
        <rFont val="Calibri"/>
        <family val="2"/>
        <scheme val="minor"/>
      </rPr>
      <t>buiteninrichting:</t>
    </r>
    <r>
      <rPr>
        <sz val="10"/>
        <rFont val="Calibri"/>
        <family val="2"/>
        <scheme val="minor"/>
      </rPr>
      <t xml:space="preserve">                                              
1.faciliterern van sport en beweging 
2.uitrusting sport en beweging            
</t>
    </r>
    <r>
      <rPr>
        <b/>
        <sz val="10"/>
        <rFont val="Calibri"/>
        <family val="2"/>
        <scheme val="minor"/>
      </rPr>
      <t>binneninrichting</t>
    </r>
    <r>
      <rPr>
        <sz val="10"/>
        <rFont val="Calibri"/>
        <family val="2"/>
        <scheme val="minor"/>
      </rPr>
      <t>: inrichten van een veilige en  comfortabele binnenomgeving</t>
    </r>
  </si>
  <si>
    <t>PVA 017 bis</t>
  </si>
  <si>
    <t>Gent</t>
  </si>
  <si>
    <t>Organisatie Broeders van Liefde vzw</t>
  </si>
  <si>
    <t>Psychiatrisch Centrum Dr Guislain</t>
  </si>
  <si>
    <r>
      <rPr>
        <b/>
        <sz val="10"/>
        <rFont val="Calibri"/>
        <family val="2"/>
        <scheme val="minor"/>
      </rPr>
      <t>buiteninrichtin</t>
    </r>
    <r>
      <rPr>
        <sz val="10"/>
        <rFont val="Calibri"/>
        <family val="2"/>
        <scheme val="minor"/>
      </rPr>
      <t>g:                                    
1.belevingstuin afdeling Kedron (psychogeriatrie) 
2.buitenomgeving afdeling Vàleo (verslavingszorg)</t>
    </r>
  </si>
  <si>
    <t>PVA 020 tris</t>
  </si>
  <si>
    <t xml:space="preserve">Universitair Ziekenhuis Gent </t>
  </si>
  <si>
    <t>Dienst Psychiatrie UZ Gent</t>
  </si>
  <si>
    <r>
      <rPr>
        <b/>
        <sz val="10"/>
        <rFont val="Calibri"/>
        <family val="2"/>
        <scheme val="minor"/>
      </rPr>
      <t>binneninrichting</t>
    </r>
    <r>
      <rPr>
        <sz val="10"/>
        <rFont val="Calibri"/>
        <family val="2"/>
        <scheme val="minor"/>
      </rPr>
      <t>: binnen- en buitenfitnesstoestellen Spoedpsychiatrie</t>
    </r>
  </si>
  <si>
    <t>PVA 023 bis</t>
  </si>
  <si>
    <t>Psychiatrisch Centrum Gent-Sleidinge vzw</t>
  </si>
  <si>
    <t>Psychiatrisch Centrum Gent-Sleidinge VZW</t>
  </si>
  <si>
    <r>
      <rPr>
        <b/>
        <sz val="10"/>
        <rFont val="Calibri"/>
        <family val="2"/>
        <scheme val="minor"/>
      </rPr>
      <t>buiteninrichting:</t>
    </r>
    <r>
      <rPr>
        <sz val="10"/>
        <rFont val="Calibri"/>
        <family val="2"/>
        <scheme val="minor"/>
      </rPr>
      <t xml:space="preserve"> natuur, sport en spel</t>
    </r>
  </si>
  <si>
    <t>PVA 024 quater</t>
  </si>
  <si>
    <t>Lokeren</t>
  </si>
  <si>
    <t>Zorg en Onderwijs De Hagewinde vzw</t>
  </si>
  <si>
    <t>Multifunctioneel centrum De Hagewinde</t>
  </si>
  <si>
    <r>
      <rPr>
        <b/>
        <sz val="10"/>
        <rFont val="Calibri"/>
        <family val="2"/>
        <scheme val="minor"/>
      </rPr>
      <t>buiteninrichting:</t>
    </r>
    <r>
      <rPr>
        <sz val="10"/>
        <rFont val="Calibri"/>
        <family val="2"/>
        <scheme val="minor"/>
      </rPr>
      <t xml:space="preserve">                                       
1.inrichting speelplek dagopvang (troost- en boosplek)
2.Inrichting ontladingsplekken op het domein </t>
    </r>
    <r>
      <rPr>
        <b/>
        <sz val="10"/>
        <rFont val="Calibri"/>
        <family val="2"/>
        <scheme val="minor"/>
      </rPr>
      <t>binneninrichting</t>
    </r>
    <r>
      <rPr>
        <sz val="10"/>
        <rFont val="Calibri"/>
        <family val="2"/>
        <scheme val="minor"/>
      </rPr>
      <t>: verhogen van het akoestische comfort in dagbesteding- en leefruimtes</t>
    </r>
  </si>
  <si>
    <t>PVA 026 quater</t>
  </si>
  <si>
    <t>Gentbrugge</t>
  </si>
  <si>
    <t>Multifunctioneel centrum Sint-Gregorius</t>
  </si>
  <si>
    <r>
      <rPr>
        <b/>
        <sz val="10"/>
        <rFont val="Calibri"/>
        <family val="2"/>
        <scheme val="minor"/>
      </rPr>
      <t>binneninrichting</t>
    </r>
    <r>
      <rPr>
        <sz val="10"/>
        <rFont val="Calibri"/>
        <family val="2"/>
        <scheme val="minor"/>
      </rPr>
      <t>:
1.slaapkamerbeweking via deurverklikkers 2.cameratoezicht op slaapkamergangen</t>
    </r>
  </si>
  <si>
    <t>PVA 028 tris</t>
  </si>
  <si>
    <t>Bilzen</t>
  </si>
  <si>
    <t>Medisch Centrum St-Jozef vzw</t>
  </si>
  <si>
    <r>
      <rPr>
        <b/>
        <sz val="10"/>
        <rFont val="Calibri"/>
        <family val="2"/>
        <scheme val="minor"/>
      </rPr>
      <t xml:space="preserve">binneninrichting: 
</t>
    </r>
    <r>
      <rPr>
        <sz val="10"/>
        <rFont val="Calibri"/>
        <family val="2"/>
        <scheme val="minor"/>
      </rPr>
      <t>1.comfortroom Nexus                  
2.Prikkelregulering Unica</t>
    </r>
  </si>
  <si>
    <t>PVA 029 tris</t>
  </si>
  <si>
    <t>Vitaz vzw</t>
  </si>
  <si>
    <t>Vitaz</t>
  </si>
  <si>
    <r>
      <rPr>
        <b/>
        <sz val="10"/>
        <rFont val="Calibri"/>
        <family val="2"/>
        <scheme val="minor"/>
      </rPr>
      <t>buiteninrichting:</t>
    </r>
    <r>
      <rPr>
        <sz val="10"/>
        <rFont val="Calibri"/>
        <family val="2"/>
        <scheme val="minor"/>
      </rPr>
      <t xml:space="preserve"> wadi tuinaanleg en sport en spel voorzieningen
</t>
    </r>
    <r>
      <rPr>
        <b/>
        <sz val="10"/>
        <rFont val="Calibri"/>
        <family val="2"/>
        <scheme val="minor"/>
      </rPr>
      <t>binneninrichting:</t>
    </r>
    <r>
      <rPr>
        <sz val="10"/>
        <rFont val="Calibri"/>
        <family val="2"/>
        <scheme val="minor"/>
      </rPr>
      <t xml:space="preserve"> aangepast meubilair</t>
    </r>
  </si>
  <si>
    <t>PVA 036 bis</t>
  </si>
  <si>
    <t>Kortrijk</t>
  </si>
  <si>
    <t>Groep Zorg H.Familie vzw</t>
  </si>
  <si>
    <t>groep Zorg H. Familie vzw, afdeling Psychiatrisch Ziekenhuis H. Familie</t>
  </si>
  <si>
    <r>
      <rPr>
        <b/>
        <sz val="10"/>
        <rFont val="Calibri"/>
        <family val="2"/>
        <scheme val="minor"/>
      </rPr>
      <t>buiteninrichting:</t>
    </r>
    <r>
      <rPr>
        <sz val="10"/>
        <rFont val="Calibri"/>
        <family val="2"/>
        <scheme val="minor"/>
      </rPr>
      <t xml:space="preserve"> therapeutische rust- en activiteitentuin</t>
    </r>
  </si>
  <si>
    <t>PVA 038 tris</t>
  </si>
  <si>
    <t>Ieper</t>
  </si>
  <si>
    <t>Vereniging Ons Tehuis voor Zuid- West-Vlaanderen</t>
  </si>
  <si>
    <r>
      <rPr>
        <b/>
        <sz val="10"/>
        <rFont val="Calibri"/>
        <family val="2"/>
        <scheme val="minor"/>
      </rPr>
      <t>buiteninrichting</t>
    </r>
    <r>
      <rPr>
        <sz val="10"/>
        <rFont val="Calibri"/>
        <family val="2"/>
        <scheme val="minor"/>
      </rPr>
      <t>:
1.emotieregulerende installaties in de buitenruimte
2.tuinen nieuwbouw HDO</t>
    </r>
  </si>
  <si>
    <t>PVA 044 bis</t>
  </si>
  <si>
    <t>Emiliani vzw</t>
  </si>
  <si>
    <t>Emilani</t>
  </si>
  <si>
    <r>
      <rPr>
        <b/>
        <sz val="10"/>
        <rFont val="Calibri"/>
        <family val="2"/>
        <scheme val="minor"/>
      </rPr>
      <t xml:space="preserve">buiteninrichting:
</t>
    </r>
    <r>
      <rPr>
        <sz val="10"/>
        <rFont val="Calibri"/>
        <family val="2"/>
        <scheme val="minor"/>
      </rPr>
      <t xml:space="preserve">1.belevings-en activatietuin Molenberg    
2.rustruimte Graandreef               
</t>
    </r>
    <r>
      <rPr>
        <b/>
        <sz val="10"/>
        <rFont val="Calibri"/>
        <family val="2"/>
        <scheme val="minor"/>
      </rPr>
      <t xml:space="preserve">binneninrichting:                                          
</t>
    </r>
    <r>
      <rPr>
        <sz val="10"/>
        <rFont val="Calibri"/>
        <family val="2"/>
        <scheme val="minor"/>
      </rPr>
      <t>1.snoezelruimte Molenberg                      
2.woonruimte Molenberg</t>
    </r>
  </si>
  <si>
    <t>PVA 045 bis</t>
  </si>
  <si>
    <t>Buggenhout</t>
  </si>
  <si>
    <t>Blijdorp vzw</t>
  </si>
  <si>
    <t>Blijdorp</t>
  </si>
  <si>
    <r>
      <t xml:space="preserve">buiteninrichting:
</t>
    </r>
    <r>
      <rPr>
        <sz val="10"/>
        <rFont val="Calibri"/>
        <family val="2"/>
        <scheme val="minor"/>
      </rPr>
      <t>1.Blijdorp Buggenhout, optimaliseren van buitenspeelruimte                                        
2.Blijdorp Dendermonde, motorisch ontladen en rust</t>
    </r>
  </si>
  <si>
    <t>PVA 048 bis</t>
  </si>
  <si>
    <t>Genk</t>
  </si>
  <si>
    <t>Covida vzw</t>
  </si>
  <si>
    <t xml:space="preserve">Covida </t>
  </si>
  <si>
    <r>
      <rPr>
        <b/>
        <sz val="10"/>
        <rFont val="Calibri"/>
        <family val="2"/>
        <scheme val="minor"/>
      </rPr>
      <t xml:space="preserve">Binneninrichting: 
</t>
    </r>
    <r>
      <rPr>
        <sz val="10"/>
        <rFont val="Calibri"/>
        <family val="2"/>
        <scheme val="minor"/>
      </rPr>
      <t xml:space="preserve">1.Unit Oostheuvel                                                 
2.Unit Siemkensheuvel                                           
3.Unit Drie Linden   </t>
    </r>
  </si>
  <si>
    <t>PVA 058 tris</t>
  </si>
  <si>
    <t>Lovenjoel</t>
  </si>
  <si>
    <t>Adem vzw</t>
  </si>
  <si>
    <t>Adem</t>
  </si>
  <si>
    <r>
      <rPr>
        <b/>
        <sz val="10"/>
        <rFont val="Calibri"/>
        <family val="2"/>
        <scheme val="minor"/>
      </rPr>
      <t>buiteninrichting</t>
    </r>
    <r>
      <rPr>
        <sz val="10"/>
        <rFont val="Calibri"/>
        <family val="2"/>
        <scheme val="minor"/>
      </rPr>
      <t>: buitenspeelgoed grote jongens</t>
    </r>
    <r>
      <rPr>
        <b/>
        <sz val="10"/>
        <rFont val="Calibri"/>
        <family val="2"/>
        <scheme val="minor"/>
      </rPr>
      <t xml:space="preserve"> 
binneninrichting:
</t>
    </r>
    <r>
      <rPr>
        <sz val="10"/>
        <rFont val="Calibri"/>
        <family val="2"/>
        <scheme val="minor"/>
      </rPr>
      <t>1.snoezelruimte volwassenenzorg  - Remy 
2.snoezelruimte volwassenenzorg  - Nieuwe Philipslaan
3.inrichting prikkel(w)arme ruimte 2de app 4.inrichting crisisdienst (PIT)</t>
    </r>
  </si>
  <si>
    <t>PVA 066 tris</t>
  </si>
  <si>
    <t>Oostduinkerke</t>
  </si>
  <si>
    <t>Inspirant vzw</t>
  </si>
  <si>
    <t>Inspirant</t>
  </si>
  <si>
    <r>
      <rPr>
        <b/>
        <sz val="10"/>
        <rFont val="Calibri"/>
        <family val="2"/>
        <scheme val="minor"/>
      </rPr>
      <t xml:space="preserve">buiteninrichting:
</t>
    </r>
    <r>
      <rPr>
        <sz val="10"/>
        <rFont val="Calibri"/>
        <family val="2"/>
        <scheme val="minor"/>
      </rPr>
      <t xml:space="preserve">1.sportrerrein wordt ontladingsplein 
2.ontladingsmogelijkheden in de drie buitenprojecten
</t>
    </r>
    <r>
      <rPr>
        <b/>
        <sz val="10"/>
        <rFont val="Calibri"/>
        <family val="2"/>
        <scheme val="minor"/>
      </rPr>
      <t>binneninrichting:</t>
    </r>
    <r>
      <rPr>
        <sz val="10"/>
        <rFont val="Calibri"/>
        <family val="2"/>
        <scheme val="minor"/>
      </rPr>
      <t xml:space="preserve"> ontladingsmogelijkheden  </t>
    </r>
  </si>
  <si>
    <t>PVA 085 bis</t>
  </si>
  <si>
    <t>Torhout</t>
  </si>
  <si>
    <t>Huize Tordale vzw</t>
  </si>
  <si>
    <t>Huize Tordale</t>
  </si>
  <si>
    <r>
      <rPr>
        <b/>
        <sz val="10"/>
        <rFont val="Calibri"/>
        <family val="2"/>
        <scheme val="minor"/>
      </rPr>
      <t>buiteninrichtin</t>
    </r>
    <r>
      <rPr>
        <sz val="10"/>
        <rFont val="Calibri"/>
        <family val="2"/>
        <scheme val="minor"/>
      </rPr>
      <t>g: de buitenruimte als veilige plek voor de jongeren</t>
    </r>
  </si>
  <si>
    <t>PVA 086 bis</t>
  </si>
  <si>
    <t>Boechout</t>
  </si>
  <si>
    <t>Zorggroep Multiversum</t>
  </si>
  <si>
    <r>
      <rPr>
        <b/>
        <sz val="10"/>
        <rFont val="Calibri"/>
        <family val="2"/>
        <scheme val="minor"/>
      </rPr>
      <t>buiteninrichting:</t>
    </r>
    <r>
      <rPr>
        <sz val="10"/>
        <rFont val="Calibri"/>
        <family val="2"/>
        <scheme val="minor"/>
      </rPr>
      <t xml:space="preserve"> buitenfitness  </t>
    </r>
  </si>
  <si>
    <t>PVA 094 bis</t>
  </si>
  <si>
    <t>Vosselaar</t>
  </si>
  <si>
    <t>Ter Loke vzw</t>
  </si>
  <si>
    <t>Ter Loke afdelingen BJB - Het Klavier</t>
  </si>
  <si>
    <r>
      <rPr>
        <b/>
        <sz val="10"/>
        <rFont val="Calibri"/>
        <family val="2"/>
        <scheme val="minor"/>
      </rPr>
      <t>buiteninrichting</t>
    </r>
    <r>
      <rPr>
        <sz val="10"/>
        <rFont val="Calibri"/>
        <family val="2"/>
        <scheme val="minor"/>
      </rPr>
      <t>: preventieve buiteninfrastructuur Cluster Het Klavier</t>
    </r>
  </si>
  <si>
    <t>PVA 099 bis</t>
  </si>
  <si>
    <t>Erembodegem</t>
  </si>
  <si>
    <t>Ruyskensveld vzw</t>
  </si>
  <si>
    <t>Ruyskensveld</t>
  </si>
  <si>
    <r>
      <rPr>
        <b/>
        <sz val="10"/>
        <rFont val="Calibri"/>
        <family val="2"/>
        <scheme val="minor"/>
      </rPr>
      <t>buiteninrichting</t>
    </r>
    <r>
      <rPr>
        <sz val="10"/>
        <rFont val="Calibri"/>
        <family val="2"/>
        <scheme val="minor"/>
      </rPr>
      <t xml:space="preserve">:
1.vergroening en optimaliseren van de buitenruimte (Campus Ronse)
2.sport en optspanning (Campus Ronse) 
3.rustplekken                                    
</t>
    </r>
    <r>
      <rPr>
        <b/>
        <sz val="10"/>
        <rFont val="Calibri"/>
        <family val="2"/>
        <scheme val="minor"/>
      </rPr>
      <t>binneninrichting</t>
    </r>
    <r>
      <rPr>
        <sz val="10"/>
        <rFont val="Calibri"/>
        <family val="2"/>
        <scheme val="minor"/>
      </rPr>
      <t>: binnen infrastructuur (Campus Ronse)</t>
    </r>
  </si>
  <si>
    <t>PVA 102</t>
  </si>
  <si>
    <t>Deurne</t>
  </si>
  <si>
    <t>De Vijver vzw</t>
  </si>
  <si>
    <t>De Vijver</t>
  </si>
  <si>
    <r>
      <rPr>
        <b/>
        <sz val="10"/>
        <rFont val="Calibri"/>
        <family val="2"/>
        <scheme val="minor"/>
      </rPr>
      <t>binneninrichting</t>
    </r>
    <r>
      <rPr>
        <sz val="10"/>
        <rFont val="Calibri"/>
        <family val="2"/>
        <scheme val="minor"/>
      </rPr>
      <t xml:space="preserve">: De hoeve/Drakenhof </t>
    </r>
  </si>
  <si>
    <t>PVA 104</t>
  </si>
  <si>
    <t>Veurne</t>
  </si>
  <si>
    <t>Havezate vzw</t>
  </si>
  <si>
    <t>Havenzate</t>
  </si>
  <si>
    <r>
      <rPr>
        <b/>
        <sz val="10"/>
        <rFont val="Calibri"/>
        <family val="2"/>
        <scheme val="minor"/>
      </rPr>
      <t>buiteninrichting</t>
    </r>
    <r>
      <rPr>
        <sz val="10"/>
        <rFont val="Calibri"/>
        <family val="2"/>
        <scheme val="minor"/>
      </rPr>
      <t xml:space="preserve">: aanleg van een groene omgeving 
</t>
    </r>
    <r>
      <rPr>
        <b/>
        <sz val="10"/>
        <rFont val="Calibri"/>
        <family val="2"/>
        <scheme val="minor"/>
      </rPr>
      <t xml:space="preserve">binneninrichting: </t>
    </r>
    <r>
      <rPr>
        <sz val="10"/>
        <rFont val="Calibri"/>
        <family val="2"/>
        <scheme val="minor"/>
      </rPr>
      <t>beweging/ontladingsmogelijkheden</t>
    </r>
  </si>
  <si>
    <t>PVA 105</t>
  </si>
  <si>
    <t>Scherpenheuvel</t>
  </si>
  <si>
    <t>Stijn vzw</t>
  </si>
  <si>
    <t>Dienstencentrum Kamiano</t>
  </si>
  <si>
    <r>
      <rPr>
        <b/>
        <sz val="10"/>
        <rFont val="Calibri"/>
        <family val="2"/>
        <scheme val="minor"/>
      </rPr>
      <t>buiteninrichting</t>
    </r>
    <r>
      <rPr>
        <sz val="10"/>
        <rFont val="Calibri"/>
        <family val="2"/>
        <scheme val="minor"/>
      </rPr>
      <t xml:space="preserve">:aanleg belevingstuin
</t>
    </r>
    <r>
      <rPr>
        <b/>
        <sz val="10"/>
        <rFont val="Calibri"/>
        <family val="2"/>
        <scheme val="minor"/>
      </rPr>
      <t>binneninrichting</t>
    </r>
    <r>
      <rPr>
        <sz val="10"/>
        <rFont val="Calibri"/>
        <family val="2"/>
        <scheme val="minor"/>
      </rPr>
      <t>: snoezelruimte Ter Boogaerde</t>
    </r>
  </si>
  <si>
    <t>PVA 108</t>
  </si>
  <si>
    <t>Zelzate</t>
  </si>
  <si>
    <t>Psychiatrisch Centrum Sint-Jan Baptist</t>
  </si>
  <si>
    <r>
      <rPr>
        <b/>
        <sz val="10"/>
        <rFont val="Calibri"/>
        <family val="2"/>
        <scheme val="minor"/>
      </rPr>
      <t>binneninrichting</t>
    </r>
    <r>
      <rPr>
        <sz val="10"/>
        <rFont val="Calibri"/>
        <family val="2"/>
        <scheme val="minor"/>
      </rPr>
      <t xml:space="preserve">: omvorming afzondering naar PAR Levanta
</t>
    </r>
    <r>
      <rPr>
        <b/>
        <sz val="10"/>
        <rFont val="Calibri"/>
        <family val="2"/>
        <scheme val="minor"/>
      </rPr>
      <t>buiteninrichting</t>
    </r>
    <r>
      <rPr>
        <sz val="10"/>
        <rFont val="Calibri"/>
        <family val="2"/>
        <scheme val="minor"/>
      </rPr>
      <t>: fitnestoestellen rond sporthal</t>
    </r>
  </si>
  <si>
    <t>PVA 110</t>
  </si>
  <si>
    <t>Brugge</t>
  </si>
  <si>
    <t>Unie-K vzw</t>
  </si>
  <si>
    <t>Unie-K</t>
  </si>
  <si>
    <r>
      <rPr>
        <b/>
        <sz val="10"/>
        <rFont val="Calibri"/>
        <family val="2"/>
        <scheme val="minor"/>
      </rPr>
      <t>buiteninrichting</t>
    </r>
    <r>
      <rPr>
        <sz val="10"/>
        <rFont val="Calibri"/>
        <family val="2"/>
        <scheme val="minor"/>
      </rPr>
      <t xml:space="preserve">: installatie ingegraven buitentrampoline 
</t>
    </r>
    <r>
      <rPr>
        <b/>
        <sz val="10"/>
        <rFont val="Calibri"/>
        <family val="2"/>
        <scheme val="minor"/>
      </rPr>
      <t>binneninrichting:</t>
    </r>
    <r>
      <rPr>
        <sz val="10"/>
        <rFont val="Calibri"/>
        <family val="2"/>
        <scheme val="minor"/>
      </rPr>
      <t xml:space="preserve"> 
1.inrichten en herinrichten snoezelruimtes 
2.vandaalbestendig maken van 5 kamers</t>
    </r>
  </si>
  <si>
    <t>PVA 111</t>
  </si>
  <si>
    <t>Heusden-Zolder</t>
  </si>
  <si>
    <t>Dienstencentrum 't Weyerke</t>
  </si>
  <si>
    <r>
      <rPr>
        <b/>
        <sz val="10"/>
        <rFont val="Calibri"/>
        <family val="2"/>
        <scheme val="minor"/>
      </rPr>
      <t xml:space="preserve">buiteninrichting: 
</t>
    </r>
    <r>
      <rPr>
        <sz val="10"/>
        <rFont val="Calibri"/>
        <family val="2"/>
        <scheme val="minor"/>
      </rPr>
      <t>1.stimulerende buitenomgeving 
2.ontspannende buitenomgeving</t>
    </r>
  </si>
  <si>
    <t>PVA 112</t>
  </si>
  <si>
    <t>Zoersel</t>
  </si>
  <si>
    <t>Bethanië</t>
  </si>
  <si>
    <r>
      <rPr>
        <b/>
        <sz val="10"/>
        <rFont val="Calibri"/>
        <family val="2"/>
        <scheme val="minor"/>
      </rPr>
      <t xml:space="preserve">binneninrichting: </t>
    </r>
    <r>
      <rPr>
        <sz val="10"/>
        <rFont val="Calibri"/>
        <family val="2"/>
        <scheme val="minor"/>
      </rPr>
      <t>verruimen leefruimte en ombouw tot rust- en gespreksruimte</t>
    </r>
  </si>
  <si>
    <t>PVA 113</t>
  </si>
  <si>
    <t>Roeselare</t>
  </si>
  <si>
    <t>Algemeen Ziekenhuis Delta vzw</t>
  </si>
  <si>
    <t>Algemeen Ziekenhuis Delta</t>
  </si>
  <si>
    <r>
      <rPr>
        <b/>
        <sz val="10"/>
        <rFont val="Calibri"/>
        <family val="2"/>
        <scheme val="minor"/>
      </rPr>
      <t>binneninrichting</t>
    </r>
    <r>
      <rPr>
        <sz val="10"/>
        <rFont val="Calibri"/>
        <family val="2"/>
        <scheme val="minor"/>
      </rPr>
      <t>: omvormen van een isolatiekamer naar comfortroom</t>
    </r>
  </si>
  <si>
    <t>PVA 114</t>
  </si>
  <si>
    <t>Algemeen Ziekenhuis Groeninge vzw</t>
  </si>
  <si>
    <t>Algemeen Ziekenhuis Groeninge</t>
  </si>
  <si>
    <r>
      <rPr>
        <b/>
        <sz val="10"/>
        <rFont val="Calibri"/>
        <family val="2"/>
        <scheme val="minor"/>
      </rPr>
      <t>binneninrichting:</t>
    </r>
    <r>
      <rPr>
        <sz val="10"/>
        <rFont val="Calibri"/>
        <family val="2"/>
        <scheme val="minor"/>
      </rPr>
      <t xml:space="preserve"> 
1.twee comfortrooms InsideOut 
2.creatie van een psychiatrie vriendelijke en veilge box</t>
    </r>
  </si>
  <si>
    <t>PVA 115</t>
  </si>
  <si>
    <t>Oostende</t>
  </si>
  <si>
    <t>Algemeen Ziekenhuis Oostende vzw</t>
  </si>
  <si>
    <t>Algemeen Ziekenhuis Oostende</t>
  </si>
  <si>
    <r>
      <rPr>
        <b/>
        <sz val="10"/>
        <rFont val="Calibri"/>
        <family val="2"/>
        <scheme val="minor"/>
      </rPr>
      <t>buiteninrichting</t>
    </r>
    <r>
      <rPr>
        <sz val="10"/>
        <rFont val="Calibri"/>
        <family val="2"/>
        <scheme val="minor"/>
      </rPr>
      <t xml:space="preserve">: meubilair voor tuin AZO - Damiaan Paaz 
</t>
    </r>
    <r>
      <rPr>
        <b/>
        <sz val="10"/>
        <rFont val="Calibri"/>
        <family val="2"/>
        <scheme val="minor"/>
      </rPr>
      <t>binneninrichting</t>
    </r>
    <r>
      <rPr>
        <sz val="10"/>
        <rFont val="Calibri"/>
        <family val="2"/>
        <scheme val="minor"/>
      </rPr>
      <t>: 
1.omvorming ruimte dagziekenhuis AZO - Serruys tot comfortroom 
2.omvorming ruimtes AZO - Damiaan tot comfortroom 
3.meubilair binnen AZO - Damiaan</t>
    </r>
  </si>
  <si>
    <t>PVA 116</t>
  </si>
  <si>
    <t>Algemeen Ziekenhuis West vzw</t>
  </si>
  <si>
    <t>Algemeen Ziekenhuis West</t>
  </si>
  <si>
    <r>
      <rPr>
        <b/>
        <sz val="10"/>
        <rFont val="Calibri"/>
        <family val="2"/>
        <scheme val="minor"/>
      </rPr>
      <t>buiteninrichting:</t>
    </r>
    <r>
      <rPr>
        <sz val="10"/>
        <rFont val="Calibri"/>
        <family val="2"/>
        <scheme val="minor"/>
      </rPr>
      <t xml:space="preserve"> PAAZ terras dagzaal en bewegingsbank 
</t>
    </r>
    <r>
      <rPr>
        <b/>
        <sz val="10"/>
        <rFont val="Calibri"/>
        <family val="2"/>
        <scheme val="minor"/>
      </rPr>
      <t>binneninrichting</t>
    </r>
    <r>
      <rPr>
        <sz val="10"/>
        <rFont val="Calibri"/>
        <family val="2"/>
        <scheme val="minor"/>
      </rPr>
      <t>: 
1.PAAZ: afdeling veiliger maken                
2.PAAZ: halve deuren</t>
    </r>
  </si>
  <si>
    <t>PVA 117</t>
  </si>
  <si>
    <t>Aartrijke</t>
  </si>
  <si>
    <t>Orthoagogisch Centrum Cirkant</t>
  </si>
  <si>
    <r>
      <rPr>
        <b/>
        <sz val="10"/>
        <rFont val="Calibri"/>
        <family val="2"/>
        <scheme val="minor"/>
      </rPr>
      <t>buiteninrichting:</t>
    </r>
    <r>
      <rPr>
        <sz val="10"/>
        <rFont val="Calibri"/>
        <family val="2"/>
        <scheme val="minor"/>
      </rPr>
      <t xml:space="preserve"> de oase</t>
    </r>
  </si>
  <si>
    <t>PVA 119</t>
  </si>
  <si>
    <t>Groep Philippus Neri Geestelijke Gezondheidszorg vzw</t>
  </si>
  <si>
    <t xml:space="preserve">Groep Philippus Neri Geestelijke Gezondheidszorg TBE Waas en Dender </t>
  </si>
  <si>
    <r>
      <rPr>
        <b/>
        <sz val="10"/>
        <rFont val="Calibri"/>
        <family val="2"/>
        <scheme val="minor"/>
      </rPr>
      <t>binneninrichting</t>
    </r>
    <r>
      <rPr>
        <sz val="10"/>
        <rFont val="Calibri"/>
        <family val="2"/>
        <scheme val="minor"/>
      </rPr>
      <t>: prikkelarme kamer binnen afdeling Psychogeriatrie</t>
    </r>
  </si>
  <si>
    <t>PVA 120</t>
  </si>
  <si>
    <t>MKL vzw</t>
  </si>
  <si>
    <t>Zorgcampus Hof ter Schelde - afdeling De Stroming</t>
  </si>
  <si>
    <r>
      <rPr>
        <b/>
        <sz val="10"/>
        <rFont val="Calibri"/>
        <family val="2"/>
        <scheme val="minor"/>
      </rPr>
      <t>buiteninrichting:</t>
    </r>
    <r>
      <rPr>
        <sz val="10"/>
        <rFont val="Calibri"/>
        <family val="2"/>
        <scheme val="minor"/>
      </rPr>
      <t xml:space="preserve"> aanleg afgeschermde ingerichte groene omgeving</t>
    </r>
    <r>
      <rPr>
        <b/>
        <sz val="10"/>
        <rFont val="Calibri"/>
        <family val="2"/>
        <scheme val="minor"/>
      </rPr>
      <t xml:space="preserve"> 
binneninrichting:</t>
    </r>
    <r>
      <rPr>
        <sz val="10"/>
        <rFont val="Calibri"/>
        <family val="2"/>
        <scheme val="minor"/>
      </rPr>
      <t xml:space="preserve"> creëren veilige, prikkelarme zones binnenshuis</t>
    </r>
  </si>
  <si>
    <t>PVA 121</t>
  </si>
  <si>
    <t>Bornem</t>
  </si>
  <si>
    <t>Huize Eyckerheide vzw</t>
  </si>
  <si>
    <t>Huize Eyckerheide</t>
  </si>
  <si>
    <r>
      <rPr>
        <b/>
        <sz val="10"/>
        <rFont val="Calibri"/>
        <family val="2"/>
        <scheme val="minor"/>
      </rPr>
      <t>binneninrichting</t>
    </r>
    <r>
      <rPr>
        <sz val="10"/>
        <rFont val="Calibri"/>
        <family val="2"/>
        <scheme val="minor"/>
      </rPr>
      <t>: Tedere Thuizen: zachte zorg</t>
    </r>
  </si>
  <si>
    <t>PVA 122</t>
  </si>
  <si>
    <t>Nazareth</t>
  </si>
  <si>
    <t>Jeugdzorg vzw</t>
  </si>
  <si>
    <t>Jeugdzorg afdeling Liaan</t>
  </si>
  <si>
    <r>
      <rPr>
        <b/>
        <sz val="10"/>
        <rFont val="Calibri"/>
        <family val="2"/>
        <scheme val="minor"/>
      </rPr>
      <t xml:space="preserve">buiteninrichting: </t>
    </r>
    <r>
      <rPr>
        <sz val="10"/>
        <rFont val="Calibri"/>
        <family val="2"/>
        <scheme val="minor"/>
      </rPr>
      <t>creeëren van spel- en sportmogelijkheden in de tuin</t>
    </r>
  </si>
  <si>
    <t>PVA 123</t>
  </si>
  <si>
    <t>Oostnieuwkerke</t>
  </si>
  <si>
    <t>Kerckstede vzw</t>
  </si>
  <si>
    <t>Kerckstede</t>
  </si>
  <si>
    <r>
      <rPr>
        <b/>
        <sz val="10"/>
        <rFont val="Calibri"/>
        <family val="2"/>
        <scheme val="minor"/>
      </rPr>
      <t>buiteninrichting:</t>
    </r>
    <r>
      <rPr>
        <sz val="10"/>
        <rFont val="Calibri"/>
        <family val="2"/>
        <scheme val="minor"/>
      </rPr>
      <t xml:space="preserve"> buitenaanleg ifv agressiepreventie</t>
    </r>
  </si>
  <si>
    <t>PVA 124</t>
  </si>
  <si>
    <t>Diegem</t>
  </si>
  <si>
    <t>Klim vzw</t>
  </si>
  <si>
    <r>
      <rPr>
        <b/>
        <sz val="10"/>
        <rFont val="Calibri"/>
        <family val="2"/>
        <scheme val="minor"/>
      </rPr>
      <t>binneninrichting</t>
    </r>
    <r>
      <rPr>
        <sz val="10"/>
        <rFont val="Calibri"/>
        <family val="2"/>
        <scheme val="minor"/>
      </rPr>
      <t>: renovatie van bestaand deel tot een snoezelruimte</t>
    </r>
  </si>
  <si>
    <t>PVA 125</t>
  </si>
  <si>
    <t>Sint-Lambrechts-Woluwe</t>
  </si>
  <si>
    <t>Koninklijk Instituut Woluwe</t>
  </si>
  <si>
    <r>
      <rPr>
        <b/>
        <sz val="10"/>
        <rFont val="Calibri"/>
        <family val="2"/>
        <scheme val="minor"/>
      </rPr>
      <t>buiteninrichting</t>
    </r>
    <r>
      <rPr>
        <sz val="10"/>
        <rFont val="Calibri"/>
        <family val="2"/>
        <scheme val="minor"/>
      </rPr>
      <t xml:space="preserve">: proprioceptie en prikkelverwerking outdoor 
</t>
    </r>
    <r>
      <rPr>
        <b/>
        <sz val="10"/>
        <rFont val="Calibri"/>
        <family val="2"/>
        <scheme val="minor"/>
      </rPr>
      <t>binneninrichting:</t>
    </r>
    <r>
      <rPr>
        <sz val="10"/>
        <rFont val="Calibri"/>
        <family val="2"/>
        <scheme val="minor"/>
      </rPr>
      <t xml:space="preserve"> optimalistaie van het beveiligheidsaanbod</t>
    </r>
  </si>
  <si>
    <t>PVA 126</t>
  </si>
  <si>
    <t>Alken</t>
  </si>
  <si>
    <t>Mariahuis vzw</t>
  </si>
  <si>
    <t>Mariahuis</t>
  </si>
  <si>
    <r>
      <rPr>
        <b/>
        <sz val="10"/>
        <rFont val="Calibri"/>
        <family val="2"/>
        <scheme val="minor"/>
      </rPr>
      <t>buiteninrichting:</t>
    </r>
    <r>
      <rPr>
        <sz val="10"/>
        <rFont val="Calibri"/>
        <family val="2"/>
        <scheme val="minor"/>
      </rPr>
      <t xml:space="preserve"> sportieve, ontspannende actiezone en rustgevende en veilige tuin</t>
    </r>
  </si>
  <si>
    <t>PVA 127</t>
  </si>
  <si>
    <t>Monnikenheide - Spectrum</t>
  </si>
  <si>
    <r>
      <rPr>
        <b/>
        <sz val="10"/>
        <rFont val="Calibri"/>
        <family val="2"/>
        <scheme val="minor"/>
      </rPr>
      <t>binneninrichting</t>
    </r>
    <r>
      <rPr>
        <sz val="10"/>
        <rFont val="Calibri"/>
        <family val="2"/>
        <scheme val="minor"/>
      </rPr>
      <t>: snoezel- en rustruimte Ponton</t>
    </r>
  </si>
  <si>
    <t>PVA 128</t>
  </si>
  <si>
    <t>Peer</t>
  </si>
  <si>
    <t>Monsheide vzw</t>
  </si>
  <si>
    <t>Monsheide</t>
  </si>
  <si>
    <r>
      <rPr>
        <b/>
        <sz val="10"/>
        <rFont val="Calibri"/>
        <family val="2"/>
        <scheme val="minor"/>
      </rPr>
      <t>buiteninrichting</t>
    </r>
    <r>
      <rPr>
        <sz val="10"/>
        <rFont val="Calibri"/>
        <family val="2"/>
        <scheme val="minor"/>
      </rPr>
      <t xml:space="preserve">: (rustgevende) buitenaanleg   
</t>
    </r>
    <r>
      <rPr>
        <b/>
        <sz val="10"/>
        <rFont val="Calibri"/>
        <family val="2"/>
        <scheme val="minor"/>
      </rPr>
      <t>binneninrichting:</t>
    </r>
    <r>
      <rPr>
        <sz val="10"/>
        <rFont val="Calibri"/>
        <family val="2"/>
        <scheme val="minor"/>
      </rPr>
      <t xml:space="preserve"> plafonnering en bekabeling voor camerabewaking en deuralarmen</t>
    </r>
  </si>
  <si>
    <t>PVA 129</t>
  </si>
  <si>
    <t>Puurs-Sint-Amands</t>
  </si>
  <si>
    <t>Nektari vzw</t>
  </si>
  <si>
    <t>Nektari</t>
  </si>
  <si>
    <r>
      <rPr>
        <b/>
        <sz val="10"/>
        <rFont val="Calibri"/>
        <family val="2"/>
        <scheme val="minor"/>
      </rPr>
      <t>buiteninrichting:</t>
    </r>
    <r>
      <rPr>
        <sz val="10"/>
        <rFont val="Calibri"/>
        <family val="2"/>
        <scheme val="minor"/>
      </rPr>
      <t xml:space="preserve"> 
1.aanleg tuin woonondersteuning 
2.herinrichting vijver dagcentrum  
</t>
    </r>
    <r>
      <rPr>
        <b/>
        <sz val="10"/>
        <rFont val="Calibri"/>
        <family val="2"/>
        <scheme val="minor"/>
      </rPr>
      <t>binneninrichting:</t>
    </r>
    <r>
      <rPr>
        <sz val="10"/>
        <rFont val="Calibri"/>
        <family val="2"/>
        <scheme val="minor"/>
      </rPr>
      <t xml:space="preserve"> 
1.inrichting zomerhuis tot stilteplek 
2.herinrichting inkomhal dagcentrum 
3.installatie van een "box in box" werkatelier</t>
    </r>
  </si>
  <si>
    <t>PVA 131</t>
  </si>
  <si>
    <t>Herent</t>
  </si>
  <si>
    <t>Oostrem vzw</t>
  </si>
  <si>
    <t>Oostrem</t>
  </si>
  <si>
    <r>
      <rPr>
        <b/>
        <sz val="10"/>
        <rFont val="Calibri"/>
        <family val="2"/>
        <scheme val="minor"/>
      </rPr>
      <t>buiteninrichting:</t>
    </r>
    <r>
      <rPr>
        <sz val="10"/>
        <rFont val="Calibri"/>
        <family val="2"/>
        <scheme val="minor"/>
      </rPr>
      <t xml:space="preserve"> stilteplek Home Bijloke  </t>
    </r>
    <r>
      <rPr>
        <b/>
        <sz val="10"/>
        <rFont val="Calibri"/>
        <family val="2"/>
        <scheme val="minor"/>
      </rPr>
      <t xml:space="preserve">           
binneninrichting:</t>
    </r>
    <r>
      <rPr>
        <sz val="10"/>
        <rFont val="Calibri"/>
        <family val="2"/>
        <scheme val="minor"/>
      </rPr>
      <t xml:space="preserve"> binneninrichting Home Bijloke </t>
    </r>
  </si>
  <si>
    <t>PVA 132</t>
  </si>
  <si>
    <t>Rekem</t>
  </si>
  <si>
    <t>Openbaar Psychiatrisch Zorgcentrum Rekem</t>
  </si>
  <si>
    <r>
      <rPr>
        <b/>
        <sz val="10"/>
        <rFont val="Calibri"/>
        <family val="2"/>
        <scheme val="minor"/>
      </rPr>
      <t>buiteninrichting:</t>
    </r>
    <r>
      <rPr>
        <sz val="10"/>
        <rFont val="Calibri"/>
        <family val="2"/>
        <scheme val="minor"/>
      </rPr>
      <t xml:space="preserve"> therapeutische tuin/stilte plek 
</t>
    </r>
    <r>
      <rPr>
        <b/>
        <sz val="10"/>
        <rFont val="Calibri"/>
        <family val="2"/>
        <scheme val="minor"/>
      </rPr>
      <t>binneninrichting:</t>
    </r>
    <r>
      <rPr>
        <sz val="10"/>
        <rFont val="Calibri"/>
        <family val="2"/>
        <scheme val="minor"/>
      </rPr>
      <t xml:space="preserve"> 
1.camerabewaking 
2.touchpanels anti-vandaal</t>
    </r>
  </si>
  <si>
    <t>PVA 133</t>
  </si>
  <si>
    <t>Pamela vzw</t>
  </si>
  <si>
    <t xml:space="preserve"> Pamele</t>
  </si>
  <si>
    <r>
      <rPr>
        <b/>
        <sz val="10"/>
        <rFont val="Calibri"/>
        <family val="2"/>
        <scheme val="minor"/>
      </rPr>
      <t>buiteninrichting:</t>
    </r>
    <r>
      <rPr>
        <sz val="10"/>
        <rFont val="Calibri"/>
        <family val="2"/>
        <scheme val="minor"/>
      </rPr>
      <t xml:space="preserve"> inrichten van een prikkelarm en groen belevingsterras 
</t>
    </r>
    <r>
      <rPr>
        <b/>
        <sz val="10"/>
        <rFont val="Calibri"/>
        <family val="2"/>
        <scheme val="minor"/>
      </rPr>
      <t>binneninrichting:</t>
    </r>
    <r>
      <rPr>
        <sz val="10"/>
        <rFont val="Calibri"/>
        <family val="2"/>
        <scheme val="minor"/>
      </rPr>
      <t xml:space="preserve"> Ontwikkelen van een veilig en beschermde binneninrichting</t>
    </r>
  </si>
  <si>
    <t>PVA 134</t>
  </si>
  <si>
    <t>Lede</t>
  </si>
  <si>
    <t>Psychiatrisch Centrum Ariadne</t>
  </si>
  <si>
    <r>
      <rPr>
        <b/>
        <sz val="10"/>
        <rFont val="Calibri"/>
        <family val="2"/>
        <scheme val="minor"/>
      </rPr>
      <t>binneninrichting:</t>
    </r>
    <r>
      <rPr>
        <sz val="10"/>
        <rFont val="Calibri"/>
        <family val="2"/>
        <scheme val="minor"/>
      </rPr>
      <t xml:space="preserve"> inzetten op tools en materiaal  met klemtoon op ontspanning, comfort (room) en de verhoging van de veiligheid </t>
    </r>
  </si>
  <si>
    <t>PVA 135</t>
  </si>
  <si>
    <t>Beernem</t>
  </si>
  <si>
    <t>Psychiatrisch Centrum Sint Amandus</t>
  </si>
  <si>
    <r>
      <rPr>
        <b/>
        <sz val="10"/>
        <rFont val="Calibri"/>
        <family val="2"/>
        <scheme val="minor"/>
      </rPr>
      <t>buiteninrichting</t>
    </r>
    <r>
      <rPr>
        <sz val="10"/>
        <rFont val="Calibri"/>
        <family val="2"/>
        <scheme val="minor"/>
      </rPr>
      <t xml:space="preserve">: infusietuin en troostplek 
</t>
    </r>
    <r>
      <rPr>
        <b/>
        <sz val="10"/>
        <rFont val="Calibri"/>
        <family val="2"/>
        <scheme val="minor"/>
      </rPr>
      <t>binneninrichting</t>
    </r>
    <r>
      <rPr>
        <sz val="10"/>
        <rFont val="Calibri"/>
        <family val="2"/>
        <scheme val="minor"/>
      </rPr>
      <t>: 
1.aanpassingen aan de binneninrichting 
2.uitrusting voor overige afd inzake veilige zorg</t>
    </r>
  </si>
  <si>
    <t>PVA 137</t>
  </si>
  <si>
    <t>Zottegem</t>
  </si>
  <si>
    <t>Groep Philippus Neri Geestelijke Gezondheidszorg TBE Vlaamse Ardennen - Psychiatrisch Ziekenuis Frapello</t>
  </si>
  <si>
    <r>
      <rPr>
        <b/>
        <sz val="10"/>
        <rFont val="Calibri"/>
        <family val="2"/>
        <scheme val="minor"/>
      </rPr>
      <t>buiteninrichting:</t>
    </r>
    <r>
      <rPr>
        <sz val="10"/>
        <rFont val="Calibri"/>
        <family val="2"/>
        <scheme val="minor"/>
      </rPr>
      <t xml:space="preserve"> buitenruimte als healing environment 
</t>
    </r>
    <r>
      <rPr>
        <b/>
        <sz val="10"/>
        <rFont val="Calibri"/>
        <family val="2"/>
        <scheme val="minor"/>
      </rPr>
      <t xml:space="preserve">binneninrichting: </t>
    </r>
    <r>
      <rPr>
        <sz val="10"/>
        <rFont val="Calibri"/>
        <family val="2"/>
        <scheme val="minor"/>
      </rPr>
      <t xml:space="preserve">deuren naar herstel </t>
    </r>
  </si>
  <si>
    <t>PVA 138</t>
  </si>
  <si>
    <t>Gezondheidszorg Bermhertigheid Jesu vzw</t>
  </si>
  <si>
    <t>Psychiatrisch Ziekenhuis Heilig Hart Ieper</t>
  </si>
  <si>
    <r>
      <rPr>
        <b/>
        <sz val="10"/>
        <rFont val="Calibri"/>
        <family val="2"/>
        <scheme val="minor"/>
      </rPr>
      <t>binneninrichting</t>
    </r>
    <r>
      <rPr>
        <sz val="10"/>
        <rFont val="Calibri"/>
        <family val="2"/>
        <scheme val="minor"/>
      </rPr>
      <t>: 
1.spanning reducerende toestellen en materialen 
2.sluitmechanisme patientenkamers</t>
    </r>
  </si>
  <si>
    <t>PVA 139</t>
  </si>
  <si>
    <t>Psychiatrisch Ziekenuis Onzelievevrouw</t>
  </si>
  <si>
    <r>
      <rPr>
        <b/>
        <sz val="10"/>
        <rFont val="Calibri"/>
        <family val="2"/>
        <scheme val="minor"/>
      </rPr>
      <t>binneninrichting</t>
    </r>
    <r>
      <rPr>
        <sz val="10"/>
        <rFont val="Calibri"/>
        <family val="2"/>
        <scheme val="minor"/>
      </rPr>
      <t>: 
1.sluitmechanisme patiëntenkamers          
2.rust en ontspanning indoor</t>
    </r>
  </si>
  <si>
    <t>PVA 140</t>
  </si>
  <si>
    <t>Grimbergen</t>
  </si>
  <si>
    <t>Psychiatrisch Ziekenuis Sint-Alexius</t>
  </si>
  <si>
    <r>
      <rPr>
        <b/>
        <sz val="10"/>
        <rFont val="Calibri"/>
        <family val="2"/>
        <scheme val="minor"/>
      </rPr>
      <t>buiteninrichting:</t>
    </r>
    <r>
      <rPr>
        <sz val="10"/>
        <rFont val="Calibri"/>
        <family val="2"/>
        <scheme val="minor"/>
      </rPr>
      <t xml:space="preserve"> 
1.Avicenna - Inrichten buitenruimte          
2.Galenos ontspanningsmogelijkheden tuin  
</t>
    </r>
    <r>
      <rPr>
        <b/>
        <sz val="10"/>
        <rFont val="Calibri"/>
        <family val="2"/>
        <scheme val="minor"/>
      </rPr>
      <t>binneninrichting</t>
    </r>
    <r>
      <rPr>
        <sz val="10"/>
        <rFont val="Calibri"/>
        <family val="2"/>
        <scheme val="minor"/>
      </rPr>
      <t>: 
1.Avicenna - ombouw veilige omgeving met rustpunten en ontspanning                    
2.Galenos: ombouw naar veilige omgeving</t>
    </r>
  </si>
  <si>
    <t>PVA 141</t>
  </si>
  <si>
    <t>Diest</t>
  </si>
  <si>
    <t>Sint-Annendael Grauwzusters vzw</t>
  </si>
  <si>
    <t>Psychiatrisch Ziekenuis Sint-Annendael</t>
  </si>
  <si>
    <r>
      <rPr>
        <b/>
        <sz val="10"/>
        <rFont val="Calibri"/>
        <family val="2"/>
        <scheme val="minor"/>
      </rPr>
      <t>binneninrichting</t>
    </r>
    <r>
      <rPr>
        <sz val="10"/>
        <rFont val="Calibri"/>
        <family val="2"/>
        <scheme val="minor"/>
      </rPr>
      <t xml:space="preserve">: prikkelarme omgeving Sint-Andries </t>
    </r>
  </si>
  <si>
    <t xml:space="preserve">PVA 142 </t>
  </si>
  <si>
    <t>Ninove</t>
  </si>
  <si>
    <t>Schoonderhage vzw</t>
  </si>
  <si>
    <t>Schoonderhage</t>
  </si>
  <si>
    <r>
      <rPr>
        <b/>
        <sz val="10"/>
        <rFont val="Calibri"/>
        <family val="2"/>
        <scheme val="minor"/>
      </rPr>
      <t>binneninrichting</t>
    </r>
    <r>
      <rPr>
        <sz val="10"/>
        <rFont val="Calibri"/>
        <family val="2"/>
        <scheme val="minor"/>
      </rPr>
      <t>: prikkelarme en veilige omgeving Afdeling Aalst</t>
    </r>
  </si>
  <si>
    <t>PVA 145</t>
  </si>
  <si>
    <t>Vondels vzw</t>
  </si>
  <si>
    <t>Vondels</t>
  </si>
  <si>
    <r>
      <rPr>
        <b/>
        <sz val="10"/>
        <rFont val="Calibri"/>
        <family val="2"/>
        <scheme val="minor"/>
      </rPr>
      <t xml:space="preserve">buiteninrichitng: 
</t>
    </r>
    <r>
      <rPr>
        <sz val="10"/>
        <rFont val="Calibri"/>
        <family val="2"/>
        <scheme val="minor"/>
      </rPr>
      <t>1.belevingstuin                                       
2.natuurlijke terugtrekplek</t>
    </r>
  </si>
  <si>
    <t>PVA 146</t>
  </si>
  <si>
    <t>Heverlee</t>
  </si>
  <si>
    <t>Sporen vzw</t>
  </si>
  <si>
    <t>Sporen</t>
  </si>
  <si>
    <r>
      <rPr>
        <b/>
        <sz val="10"/>
        <rFont val="Calibri"/>
        <family val="2"/>
        <scheme val="minor"/>
      </rPr>
      <t>buiteninrichting</t>
    </r>
    <r>
      <rPr>
        <sz val="10"/>
        <rFont val="Calibri"/>
        <family val="2"/>
        <scheme val="minor"/>
      </rPr>
      <t xml:space="preserve">: 
1.traumasensitieve buiteninrichting Kinderdorp 
2.inrichting tuin de Zwier  
</t>
    </r>
    <r>
      <rPr>
        <b/>
        <sz val="10"/>
        <rFont val="Calibri"/>
        <family val="2"/>
        <scheme val="minor"/>
      </rPr>
      <t>binneninrichting:</t>
    </r>
    <r>
      <rPr>
        <sz val="10"/>
        <rFont val="Calibri"/>
        <family val="2"/>
        <scheme val="minor"/>
      </rPr>
      <t xml:space="preserve"> traumasensitieve binneninrichting Kinderdorp</t>
    </r>
  </si>
  <si>
    <t>PVA 147</t>
  </si>
  <si>
    <t>Het Ziekenhuisnetwerk Antwerpen vzw</t>
  </si>
  <si>
    <t>Psychiatrisch Ziekenhuis Stuivenberg</t>
  </si>
  <si>
    <r>
      <rPr>
        <b/>
        <sz val="10"/>
        <rFont val="Calibri"/>
        <family val="2"/>
        <scheme val="minor"/>
      </rPr>
      <t>binneninrichting:</t>
    </r>
    <r>
      <rPr>
        <sz val="10"/>
        <rFont val="Calibri"/>
        <family val="2"/>
        <scheme val="minor"/>
      </rPr>
      <t xml:space="preserve"> toegangescontrole redidentenkamers</t>
    </r>
  </si>
  <si>
    <t>PVA 148</t>
  </si>
  <si>
    <t>Eke</t>
  </si>
  <si>
    <t>Zonnehoeve Living+ vzw</t>
  </si>
  <si>
    <t>Zonnehoeve Living+</t>
  </si>
  <si>
    <r>
      <rPr>
        <b/>
        <sz val="10"/>
        <rFont val="Calibri"/>
        <family val="2"/>
        <scheme val="minor"/>
      </rPr>
      <t>buiteninrichting</t>
    </r>
    <r>
      <rPr>
        <sz val="10"/>
        <rFont val="Calibri"/>
        <family val="2"/>
        <scheme val="minor"/>
      </rPr>
      <t>: rust in hoofd en lichaam_Buiten caroussel</t>
    </r>
  </si>
  <si>
    <t>PVA 149</t>
  </si>
  <si>
    <t>Roosdaal</t>
  </si>
  <si>
    <t>Zonnelied vzw</t>
  </si>
  <si>
    <t>Zonnelied</t>
  </si>
  <si>
    <r>
      <rPr>
        <b/>
        <sz val="10"/>
        <rFont val="Calibri"/>
        <family val="2"/>
        <scheme val="minor"/>
      </rPr>
      <t>buiteninrichting:</t>
    </r>
    <r>
      <rPr>
        <sz val="10"/>
        <rFont val="Calibri"/>
        <family val="2"/>
        <scheme val="minor"/>
      </rPr>
      <t xml:space="preserve"> inrichten van een veilige tuinomgeving - Campus Brussel 't Zinneke
</t>
    </r>
    <r>
      <rPr>
        <b/>
        <sz val="10"/>
        <rFont val="Calibri"/>
        <family val="2"/>
        <scheme val="minor"/>
      </rPr>
      <t>binneninrichting:</t>
    </r>
    <r>
      <rPr>
        <sz val="10"/>
        <rFont val="Calibri"/>
        <family val="2"/>
        <scheme val="minor"/>
      </rPr>
      <t xml:space="preserve"> Vrijheidsbeperkende hulpmiddelen - campus Roosdaal</t>
    </r>
  </si>
  <si>
    <t>PVA 150</t>
  </si>
  <si>
    <t>Zwalm</t>
  </si>
  <si>
    <t>De Bolster vzw</t>
  </si>
  <si>
    <t>De Bolster</t>
  </si>
  <si>
    <r>
      <rPr>
        <b/>
        <sz val="10"/>
        <rFont val="Calibri"/>
        <family val="2"/>
        <scheme val="minor"/>
      </rPr>
      <t>binneninrichting:</t>
    </r>
    <r>
      <rPr>
        <sz val="10"/>
        <rFont val="Calibri"/>
        <family val="2"/>
        <scheme val="minor"/>
      </rPr>
      <t xml:space="preserve"> optimalisatie ggebouw De Gaverkant</t>
    </r>
  </si>
  <si>
    <t>PVA 151</t>
  </si>
  <si>
    <t>Raakzaam vzw</t>
  </si>
  <si>
    <t>Raakzaam</t>
  </si>
  <si>
    <r>
      <rPr>
        <b/>
        <sz val="10"/>
        <rFont val="Calibri"/>
        <family val="2"/>
        <scheme val="minor"/>
      </rPr>
      <t>buiteninrichting</t>
    </r>
    <r>
      <rPr>
        <sz val="10"/>
        <rFont val="Calibri"/>
        <family val="2"/>
        <scheme val="minor"/>
      </rPr>
      <t xml:space="preserve">: toegankelijke en prikkelarme tuin 
</t>
    </r>
    <r>
      <rPr>
        <b/>
        <sz val="10"/>
        <rFont val="Calibri"/>
        <family val="2"/>
        <scheme val="minor"/>
      </rPr>
      <t>binneninrichting</t>
    </r>
    <r>
      <rPr>
        <sz val="10"/>
        <rFont val="Calibri"/>
        <family val="2"/>
        <scheme val="minor"/>
      </rPr>
      <t>: technologie  voor ondersteuning bij agressie en preventie</t>
    </r>
  </si>
  <si>
    <t>PVA 152</t>
  </si>
  <si>
    <t>De Patio vzw</t>
  </si>
  <si>
    <t>De Patio</t>
  </si>
  <si>
    <r>
      <rPr>
        <b/>
        <sz val="10"/>
        <rFont val="Calibri"/>
        <family val="2"/>
        <scheme val="minor"/>
      </rPr>
      <t>buiteninrichting</t>
    </r>
    <r>
      <rPr>
        <sz val="10"/>
        <rFont val="Calibri"/>
        <family val="2"/>
        <scheme val="minor"/>
      </rPr>
      <t xml:space="preserve">:
1.ontspannings-, rust- en ontmoetingsmogelijkheden in tuin afd Estas  
2.ontspannings-, rust- en ontmoetingsmogelijkheden in tuin afd 't Groot Hersberge 
3.plaatsen van twee speeltorens  
</t>
    </r>
    <r>
      <rPr>
        <b/>
        <sz val="10"/>
        <rFont val="Calibri"/>
        <family val="2"/>
        <scheme val="minor"/>
      </rPr>
      <t>binneninrichting:</t>
    </r>
    <r>
      <rPr>
        <sz val="10"/>
        <rFont val="Calibri"/>
        <family val="2"/>
        <scheme val="minor"/>
      </rPr>
      <t xml:space="preserve"> 
1.verruimen van ontspanningsmogelijkheden afdeling 't Laar 
2.garage herinrichten tot ontspannings- en rustruimte afd De Schoor 
3.verruimen ontspannings- en rustmogelijkheden afd Cruushove</t>
    </r>
  </si>
  <si>
    <t>PVA 154</t>
  </si>
  <si>
    <t>Oostakker</t>
  </si>
  <si>
    <t>Mozaïk vzw</t>
  </si>
  <si>
    <t>Mozaïk</t>
  </si>
  <si>
    <r>
      <rPr>
        <b/>
        <sz val="10"/>
        <rFont val="Calibri"/>
        <family val="2"/>
        <scheme val="minor"/>
      </rPr>
      <t>binneninrichting:</t>
    </r>
    <r>
      <rPr>
        <sz val="10"/>
        <rFont val="Calibri"/>
        <family val="2"/>
        <scheme val="minor"/>
      </rPr>
      <t xml:space="preserve"> 
1.herinrichting time-out ruimte tot prikkelarme relaxruimte 
2.aanpassing inrichting GES woning</t>
    </r>
  </si>
  <si>
    <t>PVA 155</t>
  </si>
  <si>
    <t>Merlijn vzw</t>
  </si>
  <si>
    <t>Merlijn</t>
  </si>
  <si>
    <r>
      <rPr>
        <b/>
        <sz val="10"/>
        <rFont val="Calibri"/>
        <family val="2"/>
        <scheme val="minor"/>
      </rPr>
      <t>buiteninrichting:</t>
    </r>
    <r>
      <rPr>
        <sz val="10"/>
        <rFont val="Calibri"/>
        <family val="2"/>
        <scheme val="minor"/>
      </rPr>
      <t xml:space="preserve"> 
1.ingegraven trampolines 
2.samen schommelen 
</t>
    </r>
    <r>
      <rPr>
        <b/>
        <sz val="10"/>
        <rFont val="Calibri"/>
        <family val="2"/>
        <scheme val="minor"/>
      </rPr>
      <t xml:space="preserve">binneninrichting:
</t>
    </r>
    <r>
      <rPr>
        <sz val="10"/>
        <rFont val="Calibri"/>
        <family val="2"/>
        <scheme val="minor"/>
      </rPr>
      <t>1.veilige motorische speelruimte
2.veilig, comfortabel en zustig zitten</t>
    </r>
  </si>
  <si>
    <r>
      <rPr>
        <b/>
        <sz val="11"/>
        <rFont val="Calibri"/>
        <family val="2"/>
        <scheme val="minor"/>
      </rPr>
      <t>Klassieke betoelaging:</t>
    </r>
    <r>
      <rPr>
        <sz val="11"/>
        <rFont val="Calibri"/>
        <family val="2"/>
        <scheme val="minor"/>
      </rPr>
      <t xml:space="preserve"> een voorziening kan een vraag indienen tot het bekomen van investeringsbetoelaging (= subsidiebelofte) voor een beoogde investering. Het bedrag van de investeringsbetoelaging wordt aangerekend op de VIPA-kredieten op het moment van het verlenen van de subsidiebelofte. De subsidiebetalingen gebeuren in 5 schijven op basis van voorgelegde facturen. De subsidiebelofte wordt met 50% geïndexeerd op het moment van het aanvangsbevel van de werken en 50% op het moment van de ingebruikname.</t>
    </r>
  </si>
  <si>
    <t>22K055</t>
  </si>
  <si>
    <t>Ukkel</t>
  </si>
  <si>
    <t>Scholengroep 8 Brussel</t>
  </si>
  <si>
    <t>Opvang Internaat Koninklijk Atheneum Ukkel 1</t>
  </si>
  <si>
    <t>aankoop met verbouwing van het Kinderdagverblijf Ekla met 51 plaatsen (capaciteitsuitbreiding) in de Pierre Van Humbeekstraat 5 in Sint-Jans-Molenbeek</t>
  </si>
  <si>
    <t>aanvullende belofte
door reële notariskosten en registratierechten 
23/01/2024</t>
  </si>
  <si>
    <t>22K060</t>
  </si>
  <si>
    <t>Kaldoun BVBA</t>
  </si>
  <si>
    <t>Het Droomwolkje 3</t>
  </si>
  <si>
    <t>uitbreiding voor de Kinderopvang Het Droomwolkje 3 met 17 plaatsen (capaciteitsvervanging) in de Boonhemstraat 2 in Sint-Niklaas</t>
  </si>
  <si>
    <t>22K049</t>
  </si>
  <si>
    <t>Huize Tordaele vzw</t>
  </si>
  <si>
    <t>Huize Tordaele</t>
  </si>
  <si>
    <t>nieuwbouw van een beveiligend verblijf voor 6 jongeren (capaciteitsuitbreiding) en dagopvang in de Bruggestraat 39 en Bruggestraat 61 in Torhout</t>
  </si>
  <si>
    <t>aanvullende belofte
door indexering 
na aanvangsbevel
28/02/2024</t>
  </si>
  <si>
    <t>20K043</t>
  </si>
  <si>
    <t>Kinderdagverblijf 
Kind Jezus vzw</t>
  </si>
  <si>
    <t>Kind Jezus</t>
  </si>
  <si>
    <t>ingrijpende duurzame verbouwing voor het Kinderdagverblijf Kind Jezus voor 4 extra plaatsen (capaciteitsvervanging) in de Heizijde 33 in Turnhout</t>
  </si>
  <si>
    <t>aanvullende belofte
door indexering 
na aanvangsbevel
17/04/2024</t>
  </si>
  <si>
    <t>20K050</t>
  </si>
  <si>
    <t>Berlaar</t>
  </si>
  <si>
    <t>Zorggroep Zusters van Berlaar vzw</t>
  </si>
  <si>
    <t>Buurtzorg Wiekevorst</t>
  </si>
  <si>
    <t>nieuwbouw (vervanging) van het Lokaal Dienstencentrum Het Pluspunt en het Dagverzorgingscentrum Sint-Jozef in de Sint-Jozefstraat 15 te Heist-op-den-Berg (Wiekevorst)</t>
  </si>
  <si>
    <t>aanvullende belofte
door indexering 
na ingebruikname
23/02/2024</t>
  </si>
  <si>
    <t>20K122</t>
  </si>
  <si>
    <t>Aalst</t>
  </si>
  <si>
    <t>Zorgcampus Denderrust vzw</t>
  </si>
  <si>
    <t>Woonzorgcentrum Denderrust</t>
  </si>
  <si>
    <t>uitbreiding voor het Dagverzorgingscentrum De Regenboog in de Alfons De Cockstraat 12 A in Aalst (Herdersem)</t>
  </si>
  <si>
    <t>22K026</t>
  </si>
  <si>
    <t>Mintus - OCMW Brugge</t>
  </si>
  <si>
    <t>Lokaal Dienstencentrum 
't Reitje</t>
  </si>
  <si>
    <t>nieuwbouw van het Lokaal Dienstencentrum 't Reitje in de Scharphoutstraat 42 in Brugge (Lissewege)</t>
  </si>
  <si>
    <t>aanvullende belofte
door indexering 
na aanvangsbevel
25/03/2024</t>
  </si>
  <si>
    <t>22K059</t>
  </si>
  <si>
    <t>Bocholt</t>
  </si>
  <si>
    <t>Gemeente Bocholt</t>
  </si>
  <si>
    <t>Lokaal Dienstencentrum Het Dorpshuis</t>
  </si>
  <si>
    <t>voltooiingswerken voor een lokaal dienstencentrum in de Brugstraat 4 in Bocholt</t>
  </si>
  <si>
    <t>aanvullende belofte
door indexering 
na aanvangsbevel
3/04/2024</t>
  </si>
  <si>
    <t>22K032</t>
  </si>
  <si>
    <t>Hasselt</t>
  </si>
  <si>
    <t>Integra vzw</t>
  </si>
  <si>
    <t>Centrum Geestelijke Gezondheidszorg Integra</t>
  </si>
  <si>
    <t xml:space="preserve">ingrijpende duurzame verbouwing voor een centrum voor geestelijke gezondheidszorg en een revalidatieovereenkomst Integra (allebei capaciteitsvervanging) in de Henri Decleenestraat 7-9 in Genk </t>
  </si>
  <si>
    <t>22K018</t>
  </si>
  <si>
    <t>Blankenberge</t>
  </si>
  <si>
    <t>Centrum voor Geestelijke Gezondheidszorg Prisma vzw</t>
  </si>
  <si>
    <t>Centrum voor Geestelijke Gezondheidszorg Prisma</t>
  </si>
  <si>
    <t>nieuwbouw voor het Centrum Geestelijke Gezondheidszorg Prisma (capaciteitsvervanging) in de Zwevezelestraat 3 in Torhout</t>
  </si>
  <si>
    <t>23BU057</t>
  </si>
  <si>
    <t>Centrum voor Ambulante Revalidatie Stappie vzw</t>
  </si>
  <si>
    <t>Centrum voor Ambulante Revalidatie Stappie</t>
  </si>
  <si>
    <t>aankoop bijzondere uitrusting: 10 laptops voor het Centrum voor Ambulante Revalidatie Stappie in de Koninginnelaan 55-57 in Oostende</t>
  </si>
  <si>
    <t>23BU058</t>
  </si>
  <si>
    <t>23BU059</t>
  </si>
  <si>
    <t>23BU062</t>
  </si>
  <si>
    <t>Revalidatiecentrum Buggenhout vzw</t>
  </si>
  <si>
    <t>Centrum voor Ambulante Revalidatie Buggenhout</t>
  </si>
  <si>
    <t>aankoop bijzondere uitrusting: 20 laptops met Microsoft 365 Business Premium licentie en de nodige beveiligingssoftware voor het Centrum voor Ambulante Revalidatie Buggenhout in het Klaverveld 3 in Buggenhout</t>
  </si>
  <si>
    <t>PH778-A-MCI-KLF</t>
  </si>
  <si>
    <t>Ranst</t>
  </si>
  <si>
    <t xml:space="preserve">Emmaüs vzw </t>
  </si>
  <si>
    <t>DVC Zevenbergen</t>
  </si>
  <si>
    <t>nieuwbouw voor het Multifunctioneel Centrum met 4 plaatsen in de Boerenkrijglaan 25 te Ranst</t>
  </si>
  <si>
    <t>20K032</t>
  </si>
  <si>
    <t>Psychiatrisch Ziekenhuis Multiversum</t>
  </si>
  <si>
    <t>nieuwbouw voor 20 zorggebruikers (capaciteitsvervanging) voor het Psychiatrisch Verzorgingstehuis Multiversum in de Asberglaan 2 in Boechout</t>
  </si>
  <si>
    <t>20K009</t>
  </si>
  <si>
    <t>Psychiatrisch Verzorgingstehuis Dr. Guislain</t>
  </si>
  <si>
    <t xml:space="preserve">ingrijpende duurzame verbouwing en uitbreiding van een psychiatrisch verzorgingstehuis voor 14 bedden waarvan 10 bedden vervanging in de Lorkenstraat 30 in Gent </t>
  </si>
  <si>
    <r>
      <rPr>
        <b/>
        <sz val="11"/>
        <rFont val="Calibri"/>
        <family val="2"/>
        <scheme val="minor"/>
      </rPr>
      <t>Strategisch forfait ziekenhuizen</t>
    </r>
    <r>
      <rPr>
        <sz val="11"/>
        <rFont val="Calibri"/>
        <family val="2"/>
        <scheme val="minor"/>
      </rPr>
      <t xml:space="preserve"> (voor nieuwbouw, uitbreiding van bestaande capaciteit en herconditionerings-investeringen): een ziekenhuis kan een vraag indienen tot het bekomen van een akkoord strategisch forfait. Zodra desbetreffende infrastructuur in gebruik wordt genomen, start de uitbetaling van het strategisch forfait. De grootte van dat forfait is afhankelijk van een aantal parameters (bv. aantal operatiekwartieren, aantal bedden) en wordt aangepast aan het effectief gebruik van die parameters. Rekening houdend met voorgaande elementen wordt het forfait voor onbepaalde duur jaarlijks uitbetaald zolang de onderliggende parameters in gebruik zijn. Het forfait wordt jaarlijks aangerekend op de VIPA-kredieten op het moment van uitbetaling. Het overzicht bevat de ziekenhuizen die in 2024 een akkoord strategisch forfait verkregen waarbij het bedrag van het jaarlijks strategisch forfait werd bepaald. De betaling van de investeringssubsidies voor deze dossiers start dus vanaf ingebruikname.</t>
    </r>
  </si>
  <si>
    <t>204-ZH260</t>
  </si>
  <si>
    <t>Vilvoorde</t>
  </si>
  <si>
    <t>Algemeen Ziekenhuis Jan Portaels vzw</t>
  </si>
  <si>
    <t>Algemeen Ziekenhuis Vilvoorde</t>
  </si>
  <si>
    <t>nieuwbouw van een flexibel ziekenhuis (capaciteitsvervanging) met 311 bedden op de CAT-site in de Luchthavenlaan-Woluwelaan in Vilvoorde</t>
  </si>
  <si>
    <t>Gewijzigd akkoord 5/02/2024</t>
  </si>
  <si>
    <t>963-ZH239</t>
  </si>
  <si>
    <t>Psychiatrisch Ziekenhuis Onze-Lieve-Vrouw</t>
  </si>
  <si>
    <t>nieuwbouw voor deel A: BOPEC (onthaal, administratie, polikliniek, staf, directie en grote zaal) en deel B: De Variant (therapiecentrum) voor het Psychiatrisch Ziekenhuis Onze-Lieve-Vrouw in de Koning Albert I-laan 8 in Brugge</t>
  </si>
  <si>
    <t>243-ZH321</t>
  </si>
  <si>
    <t>Jessa Ziekenhuis vzw</t>
  </si>
  <si>
    <t>Jessa Ziekenhuis</t>
  </si>
  <si>
    <t xml:space="preserve">nieuwbouw van een eenheidscampus voor het Jessa Ziekenhuis (vervanging voor campussen Virga Jesse, Salvator, St. Ursula en logistieke campus Ekkelgarden) op de site Salvator in de Salvatorstraat 20 in Hasselt </t>
  </si>
  <si>
    <t>Gewijzigd akkoord 15/03/2024</t>
  </si>
  <si>
    <t>102-ZH326</t>
  </si>
  <si>
    <t xml:space="preserve">Mol  </t>
  </si>
  <si>
    <t>Heilig Hart Ziekenhuis vzw</t>
  </si>
  <si>
    <t>Heilig Hartziekenhuis</t>
  </si>
  <si>
    <t>nieuwbouw (vervanging) van een operatiekwartier, ondersteunende diensten (kleedruimten personeel), oncologisch dagziekenhuis en geriatrisch dagziekenhuis, beddenhuis voor geriatrie, apotheek en keuken in het Heilig Hart Ziekenhuis in de Gasthuisstraat 1 in Mol</t>
  </si>
  <si>
    <t>Verleende subsidies</t>
  </si>
  <si>
    <t>Energiescans</t>
  </si>
  <si>
    <t>Goedgekeurde projecten klassieke subsidies van 1 januari tot 12 juni 2024</t>
  </si>
  <si>
    <t>21K045</t>
  </si>
  <si>
    <t>Leuven</t>
  </si>
  <si>
    <t>Ter Wende - Espero vzw</t>
  </si>
  <si>
    <t xml:space="preserve">Observatie- en behandelingscentrum 
Ter Wende - Espero </t>
  </si>
  <si>
    <t>nieuwbouw van lokalen voor therapie (muziek, beweging) en therapeutische dagbesteding (polyvalente ruimte, atelier) voor 8 jongeren (capaciteitsvervanging) met ernstige en chronische gedrags- en emotionele problemen op de campus Ter Wende in de Mechelsevest 30 in Leuven</t>
  </si>
  <si>
    <t>aanvullende belofte
door indexering 
na aanvangsbevel
3/05/2024</t>
  </si>
  <si>
    <t>20K107</t>
  </si>
  <si>
    <t>Lommel</t>
  </si>
  <si>
    <t>Onthaal-, Oriëntatie- en Observatiecentrum Elkeen vzw</t>
  </si>
  <si>
    <t>Onthaal-, Oriëntatie- en Observatiecentrum Elkeen Lommel</t>
  </si>
  <si>
    <t>nieuwbouw voor het Onthaal-, Oriëntatie en Observatiecentrum Elkeen voor 9 modules verblijf 0-18 jaar en modules diagnostiek (vervangingscapaciteit) in de Onderwijsstraat in Lommel</t>
  </si>
  <si>
    <t>aanvullende belofte
door indexering 
na aanvangsbevel
24/05/2024</t>
  </si>
  <si>
    <t>22K061</t>
  </si>
  <si>
    <t>Maaseik</t>
  </si>
  <si>
    <t>Stad Maaseik</t>
  </si>
  <si>
    <t>Hopsa</t>
  </si>
  <si>
    <t>nieuwbouw voor Kinderopvang Hopsa met 19 plaatsen (9 plaatsen capaciteitsvervanging en 10 plaatsen capaciteitsuitbreiding) op het Scholtisplein 1 in Maaseik (Neeroeteren)</t>
  </si>
  <si>
    <t>aanvullende belofte
door indexering 
na aanvangsbevel
29/05/2024</t>
  </si>
  <si>
    <t>22K066</t>
  </si>
  <si>
    <t>Ingelmunster</t>
  </si>
  <si>
    <t>Het Tuinkabouterhuisje BVBA</t>
  </si>
  <si>
    <t>Het Tuinkabouterhuisje</t>
  </si>
  <si>
    <t>aankoop met ingrijpende duurzame verbouwing en uitbreiding voor 43 plaatsen (capaciteitsvervanging) voor Het Tuinkabouterhuisje in de Warandestraat 4 in Ingelmunster</t>
  </si>
  <si>
    <t>aanvullende belofte
door indexering 
na aanvangsbevel
11/06/2025</t>
  </si>
  <si>
    <t>Voorzieningen voor Centra voor Algemeen Welzijnswerk</t>
  </si>
  <si>
    <t>21K024
CAW-Hannelore</t>
  </si>
  <si>
    <t>Asse</t>
  </si>
  <si>
    <t>Centrum Algemeen Welzijnswerk Halle-Vilvoorde vzw</t>
  </si>
  <si>
    <t>Centrum Algemeen Welzijnswerk Halle-Vilvoorde</t>
  </si>
  <si>
    <t>nieuwbouw van een residentieel centrum van algemeen welzijnswerk met 11 studio's met koppelbare kamers voor maximaal 24 personen (capaciteitsuitbreiding) in de Harensesteenweg 172-174 in Vilvoorde</t>
  </si>
  <si>
    <t>deel op budget 2023,
deel op budget 2024</t>
  </si>
  <si>
    <t>20K042</t>
  </si>
  <si>
    <t>Ichtegem</t>
  </si>
  <si>
    <t>OCMW Ichtegem</t>
  </si>
  <si>
    <t>Lokaal Dienstencentrum Dorpshuis De Ster</t>
  </si>
  <si>
    <t>nieuwbouw (vervanging) voor het Lokaal Dienstencentrum Dorpshuis De Ster op het Dokter Bruwierplein 1 in Ichtegem</t>
  </si>
  <si>
    <t>BZ648-O-TD</t>
  </si>
  <si>
    <t>Zorgnetwerk Cur@-Z vzw</t>
  </si>
  <si>
    <t>Huize Roborst</t>
  </si>
  <si>
    <t>nieuwbouw van een dagverzorgingscentrum en een lokaal dienstencentrum in de Gaverbosdreef / Marktplein / Decoenestraat in Zwalm (Munkzwalm)</t>
  </si>
  <si>
    <t>aanvullende belofte
door indexering 
na aanvangsbevel
15/05/2024</t>
  </si>
  <si>
    <t>20K088</t>
  </si>
  <si>
    <t>Zonnebeke</t>
  </si>
  <si>
    <t>Gemeente Zonnebeke</t>
  </si>
  <si>
    <t>Lokaal Dienstencentrum Villa Zonnedaele</t>
  </si>
  <si>
    <t>verbouwing voor het Lokaal Dienstencentrum Villa Zonnedaele in de Berten Pilstraat 5c in Zonnebeke</t>
  </si>
  <si>
    <t>aanvullende belofte
door indexering 
na aanvangsbevel
11/06/2024</t>
  </si>
  <si>
    <t>19K025</t>
  </si>
  <si>
    <t>Huize Zonnelied vzw</t>
  </si>
  <si>
    <t>Huize Zonnelied</t>
  </si>
  <si>
    <t>verbouwing en uitbreiding van een dagverzorgingscentrum in de Stationsstraat 14 te Ieper</t>
  </si>
  <si>
    <t>gewijzigde belofte
11/06/2024</t>
  </si>
  <si>
    <t>20K178</t>
  </si>
  <si>
    <t>Herselt</t>
  </si>
  <si>
    <t>OCMW Herselt</t>
  </si>
  <si>
    <t>Lokaal Dienstencentrum Varenberg</t>
  </si>
  <si>
    <t>ingrijpende duurzame verbouwing en uitbreiding voor het Lokaal Dienstencentrum Varenberg met antennepunt Bergom (capaciteitsuitbreiding) in de Hoge Dreef 5 in Herselt</t>
  </si>
  <si>
    <t>23K020</t>
  </si>
  <si>
    <t>Lummen</t>
  </si>
  <si>
    <t>OCMW Lummen</t>
  </si>
  <si>
    <t>Lokaal Dienstencentrum 't Klavertje</t>
  </si>
  <si>
    <t>nieuwbouw (vervanging) voor het Lokaal Dienstencentrum 't Klavertje in de Dr. Vanderhoeydonckstraat 56 in Lummen</t>
  </si>
  <si>
    <t>20K174</t>
  </si>
  <si>
    <t>Centrum voor Geestelijke Gezondheidszorg Mandel en Leie vzw</t>
  </si>
  <si>
    <t>Centrum voor Geestelijke Gezondheidszorg Mandel en Leie</t>
  </si>
  <si>
    <t>aankoop met verbouwing van een kantoorgebouw voor het Centrum voor Geestelijke Gezondheidszorg Mandel en Leie voor 20 VTE' s (capaciteitsuitbreiding) in de Beverlei 3 in Kortrijk</t>
  </si>
  <si>
    <t>gewijzigde belofte
27/05/2024</t>
  </si>
  <si>
    <t>23K009</t>
  </si>
  <si>
    <t>uitbreiding voor de technische dienst, wasserij, bureau- en therapieruimte voor Huize Tordale in de Neckarstraat 1 in Torhout</t>
  </si>
  <si>
    <t>aanvullende belofte
door indexering 
na aanvangsbevel
16/05/2024</t>
  </si>
  <si>
    <t>23BU047
VAPH-Inge</t>
  </si>
  <si>
    <t>OCMW Motena</t>
  </si>
  <si>
    <t>Centrum voor Ambulante Revalidatie Therapeutisch Zorgpunt N</t>
  </si>
  <si>
    <t>aankoop bijzondere uitrusting: aankoop van ICT-middelen voor 20 personen voor het Centrum voor Ambulante Revalidatie Therapeutisch Zorgpunt N in de Gasthuisstraat 10 in Roeselare</t>
  </si>
  <si>
    <t>24BU061
VAPH-Inge</t>
  </si>
  <si>
    <t>aankoop bijzondere uitrusting: aankoop van ICT-middelen en infrastructuur voor het Centrum voor Ambulante Revalidatie Therapeutisch Zorgpunt N in de Gasthuisstraat 10 in Roeselare</t>
  </si>
  <si>
    <t>24BU062
VAPH-Inge</t>
  </si>
  <si>
    <t>aankoop bijzondere uitrusting: voor het Centrum voor Ambulante Revalidatie Therapeutisch Zorgpunt N</t>
  </si>
  <si>
    <t>Goedgekeurde projecten persoonsvolgende financiering van 1 januari tot 12 juni 24</t>
  </si>
  <si>
    <t>PH869-B-IDB</t>
  </si>
  <si>
    <t>nieuwbouw voor project De Schakel voor 35 gebruikers met woonondersteuning en voor 5,44 gebruikers met collectieve zorg in de Frans Baetensstraat 55 in Lennik</t>
  </si>
  <si>
    <t>PH893-O-IDB</t>
  </si>
  <si>
    <t>Lievegem</t>
  </si>
  <si>
    <t>Huisvesting voor Mindervaliden in het Meetjesland vzw</t>
  </si>
  <si>
    <t>Huisvesting voor Mindervaliden in het Meetjesland</t>
  </si>
  <si>
    <t>verbouwing van het dagcentrum Smulhuisje voor 10,62 gebruikers met dagondersteuning (capaciteitsvervanging) in de Nijverheidsstraat 3 en 3a in Lievegem</t>
  </si>
  <si>
    <t>Goedgekeurde projecten strategisch forfait van 1 januari tot 12 juni 2024</t>
  </si>
  <si>
    <t>961-ZH297</t>
  </si>
  <si>
    <t>Psychiatrisch Ziekenhuis Heilig Hart</t>
  </si>
  <si>
    <t>nieuwbouw van het project CURAM: deel A: crisiseenheid met 20 A- bedden en deel B: De Wending 1 met 32 A-bedden en 25 a(d)-plaatsen, afdeling voor verslavingszorg in de Poperingseweg 16 te Ieper</t>
  </si>
  <si>
    <t>Gewijzigd akkoord 27/05/2024</t>
  </si>
  <si>
    <t>Goedgekeurde projecten toestelfinanciering van 1 januari tot 12 juni 2024</t>
  </si>
  <si>
    <t>Goedgekeurde projecten instandhoudingsforfait van 1 januari tot 12 juni 2024</t>
  </si>
  <si>
    <t>Verleende agressiesubsidies van 1 januari tot 12 juni 2024</t>
  </si>
  <si>
    <t>Goedgekeurde projecten renteloze energieleningen van 1 januari tot 12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</si>
</sst>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0.0"/>
    <numFmt numFmtId="166" formatCode="dd\-mm\-yy;@"/>
  </numFmts>
  <fonts count="43" x14ac:knownFonts="1">
    <font>
      <sz val="11"/>
      <color theme="1"/>
      <name val="Calibri"/>
      <family val="2"/>
      <scheme val="minor"/>
    </font>
    <font>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name val="Calibri"/>
      <family val="2"/>
      <scheme val="minor"/>
    </font>
    <font>
      <sz val="12"/>
      <color theme="1"/>
      <name val="Calibri"/>
      <family val="2"/>
      <scheme val="minor"/>
    </font>
    <font>
      <b/>
      <sz val="12"/>
      <color theme="1"/>
      <name val="Calibri"/>
      <family val="2"/>
      <scheme val="minor"/>
    </font>
    <font>
      <b/>
      <sz val="18"/>
      <color rgb="FF83A729"/>
      <name val="Calibri"/>
      <family val="2"/>
      <scheme val="minor"/>
    </font>
    <font>
      <sz val="10"/>
      <name val="Calibri"/>
      <family val="2"/>
      <scheme val="minor"/>
    </font>
    <font>
      <sz val="10"/>
      <color theme="1"/>
      <name val="Calibri"/>
      <family val="2"/>
      <scheme val="minor"/>
    </font>
    <font>
      <b/>
      <sz val="10"/>
      <color theme="0" tint="-4.9989318521683403E-2"/>
      <name val="Calibri"/>
      <family val="2"/>
      <scheme val="minor"/>
    </font>
    <font>
      <sz val="8"/>
      <color theme="1"/>
      <name val="Calibri"/>
      <family val="2"/>
      <scheme val="minor"/>
    </font>
    <font>
      <sz val="11"/>
      <name val="Calibri"/>
      <family val="2"/>
      <scheme val="minor"/>
    </font>
    <font>
      <sz val="10"/>
      <color theme="1"/>
      <name val="Calibri"/>
      <family val="2"/>
    </font>
    <font>
      <sz val="10"/>
      <name val="Calibri"/>
      <family val="2"/>
    </font>
    <font>
      <b/>
      <sz val="12"/>
      <color rgb="FFFFFF99"/>
      <name val="Calibri"/>
      <family val="2"/>
      <scheme val="minor"/>
    </font>
    <font>
      <b/>
      <sz val="10"/>
      <color theme="0"/>
      <name val="Calibri"/>
      <family val="2"/>
      <scheme val="minor"/>
    </font>
    <font>
      <b/>
      <sz val="11"/>
      <name val="Calibri"/>
      <family val="2"/>
      <scheme val="minor"/>
    </font>
    <font>
      <b/>
      <sz val="10"/>
      <color theme="1"/>
      <name val="Calibri"/>
      <family val="2"/>
      <scheme val="minor"/>
    </font>
    <font>
      <sz val="10"/>
      <color rgb="FF000000"/>
      <name val="Calibri"/>
      <family val="2"/>
      <scheme val="minor"/>
    </font>
    <font>
      <sz val="11"/>
      <color theme="1"/>
      <name val="Calibri"/>
      <family val="2"/>
    </font>
    <font>
      <b/>
      <sz val="10"/>
      <color rgb="FFFFFFFF"/>
      <name val="Calibri"/>
      <family val="2"/>
      <scheme val="minor"/>
    </font>
    <font>
      <b/>
      <sz val="10"/>
      <color rgb="FF000000"/>
      <name val="Calibri"/>
      <family val="2"/>
      <scheme val="minor"/>
    </font>
    <font>
      <b/>
      <sz val="12"/>
      <color theme="1"/>
      <name val="Calibri"/>
      <family val="2"/>
    </font>
    <font>
      <sz val="11"/>
      <color rgb="FF000000"/>
      <name val="Calibri"/>
      <family val="2"/>
      <scheme val="minor"/>
    </font>
    <font>
      <u/>
      <sz val="11"/>
      <color theme="10"/>
      <name val="Calibri"/>
      <family val="2"/>
      <scheme val="minor"/>
    </font>
    <font>
      <b/>
      <sz val="10"/>
      <name val="Calibri"/>
      <family val="2"/>
      <scheme val="minor"/>
    </font>
    <font>
      <u/>
      <sz val="10"/>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0" tint="-0.14999847407452621"/>
        <bgColor indexed="64"/>
      </patternFill>
    </fill>
    <fill>
      <patternFill patternType="solid">
        <fgColor rgb="FF83A729"/>
        <bgColor indexed="64"/>
      </patternFill>
    </fill>
    <fill>
      <patternFill patternType="solid">
        <fgColor theme="0" tint="-0.249977111117893"/>
        <bgColor indexed="64"/>
      </patternFill>
    </fill>
    <fill>
      <patternFill patternType="solid">
        <fgColor theme="0"/>
        <bgColor indexed="64"/>
      </patternFill>
    </fill>
    <fill>
      <patternFill patternType="solid">
        <fgColor rgb="FFFFFF99"/>
        <bgColor indexed="64"/>
      </patternFill>
    </fill>
    <fill>
      <patternFill patternType="solid">
        <fgColor theme="0"/>
        <bgColor rgb="FF000000"/>
      </patternFill>
    </fill>
    <fill>
      <patternFill patternType="solid">
        <fgColor rgb="FF83A729"/>
        <bgColor rgb="FF000000"/>
      </patternFill>
    </fill>
    <fill>
      <patternFill patternType="solid">
        <fgColor rgb="FFB7DEE8"/>
        <bgColor rgb="FF000000"/>
      </patternFill>
    </fill>
    <fill>
      <patternFill patternType="solid">
        <fgColor theme="6"/>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1"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6" borderId="6" applyNumberFormat="0" applyAlignment="0" applyProtection="0"/>
    <xf numFmtId="0" fontId="12" fillId="6" borderId="5" applyNumberFormat="0" applyAlignment="0" applyProtection="0"/>
    <xf numFmtId="0" fontId="13" fillId="0" borderId="7" applyNumberFormat="0" applyFill="0" applyAlignment="0" applyProtection="0"/>
    <xf numFmtId="0" fontId="14" fillId="7" borderId="8" applyNumberFormat="0" applyAlignment="0" applyProtection="0"/>
    <xf numFmtId="0" fontId="15" fillId="0" borderId="0" applyNumberFormat="0" applyFill="0" applyBorder="0" applyAlignment="0" applyProtection="0"/>
    <xf numFmtId="0" fontId="2" fillId="8" borderId="9" applyNumberFormat="0" applyFont="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40" fillId="0" borderId="0" applyNumberFormat="0" applyFill="0" applyBorder="0" applyAlignment="0" applyProtection="0"/>
  </cellStyleXfs>
  <cellXfs count="222">
    <xf numFmtId="0" fontId="0" fillId="0" borderId="0" xfId="0"/>
    <xf numFmtId="0" fontId="24" fillId="0" borderId="1" xfId="0" applyFont="1" applyBorder="1" applyAlignment="1">
      <alignment horizontal="left" vertical="center" wrapText="1"/>
    </xf>
    <xf numFmtId="0" fontId="24" fillId="0" borderId="0" xfId="0" applyFont="1" applyAlignment="1">
      <alignment horizontal="left" vertical="center"/>
    </xf>
    <xf numFmtId="0" fontId="24" fillId="37" borderId="1" xfId="0" applyFont="1" applyFill="1" applyBorder="1" applyAlignment="1">
      <alignment horizontal="left" vertical="center" wrapText="1"/>
    </xf>
    <xf numFmtId="0" fontId="2" fillId="0" borderId="0" xfId="0" applyFont="1" applyAlignment="1">
      <alignment horizontal="left" vertical="center"/>
    </xf>
    <xf numFmtId="0" fontId="24" fillId="0" borderId="0" xfId="0" applyFont="1" applyAlignment="1">
      <alignment horizontal="left" vertical="center" wrapText="1"/>
    </xf>
    <xf numFmtId="0" fontId="26" fillId="0" borderId="0" xfId="0" applyFont="1" applyAlignment="1">
      <alignment horizontal="left" vertical="center"/>
    </xf>
    <xf numFmtId="4" fontId="2" fillId="0" borderId="0" xfId="0" applyNumberFormat="1" applyFont="1" applyAlignment="1">
      <alignment horizontal="left" vertical="center"/>
    </xf>
    <xf numFmtId="4" fontId="24" fillId="0" borderId="0" xfId="0" applyNumberFormat="1" applyFont="1" applyAlignment="1">
      <alignment horizontal="right" vertical="center"/>
    </xf>
    <xf numFmtId="4" fontId="2" fillId="0" borderId="0" xfId="0" applyNumberFormat="1" applyFont="1" applyAlignment="1">
      <alignment horizontal="right" vertical="center"/>
    </xf>
    <xf numFmtId="0" fontId="27" fillId="0" borderId="0" xfId="0" applyFont="1" applyAlignment="1">
      <alignment horizontal="right" vertical="center"/>
    </xf>
    <xf numFmtId="4" fontId="24" fillId="0" borderId="0" xfId="0" applyNumberFormat="1" applyFont="1" applyAlignment="1">
      <alignment horizontal="left" vertical="center"/>
    </xf>
    <xf numFmtId="4" fontId="19" fillId="33" borderId="1" xfId="1" applyNumberFormat="1" applyFont="1" applyFill="1" applyBorder="1" applyAlignment="1">
      <alignment horizontal="right" vertical="center" wrapText="1"/>
    </xf>
    <xf numFmtId="14" fontId="24" fillId="37" borderId="1" xfId="0" applyNumberFormat="1" applyFont="1" applyFill="1" applyBorder="1" applyAlignment="1">
      <alignment horizontal="right" vertical="center" wrapText="1"/>
    </xf>
    <xf numFmtId="4" fontId="24" fillId="0" borderId="1" xfId="0" applyNumberFormat="1" applyFont="1" applyBorder="1" applyAlignment="1">
      <alignment horizontal="right" vertical="center"/>
    </xf>
    <xf numFmtId="0" fontId="23" fillId="0" borderId="0" xfId="0" applyFont="1" applyAlignment="1">
      <alignment horizontal="right" vertical="center"/>
    </xf>
    <xf numFmtId="0" fontId="20" fillId="0" borderId="0" xfId="0" applyFont="1" applyAlignment="1">
      <alignment horizontal="left" vertical="center" wrapText="1"/>
    </xf>
    <xf numFmtId="0" fontId="19" fillId="36" borderId="1" xfId="1" applyFont="1" applyFill="1" applyBorder="1" applyAlignment="1">
      <alignment horizontal="right" vertical="center" wrapText="1"/>
    </xf>
    <xf numFmtId="0" fontId="20" fillId="0" borderId="0" xfId="0" applyFont="1" applyAlignment="1">
      <alignment horizontal="left" vertical="center"/>
    </xf>
    <xf numFmtId="0" fontId="20" fillId="0" borderId="0" xfId="0" applyFont="1" applyAlignment="1">
      <alignment horizontal="right" vertical="center" wrapText="1"/>
    </xf>
    <xf numFmtId="0" fontId="19" fillId="36" borderId="14" xfId="1" applyFont="1" applyFill="1" applyBorder="1" applyAlignment="1">
      <alignment horizontal="right" vertical="center" wrapText="1"/>
    </xf>
    <xf numFmtId="0" fontId="0" fillId="0" borderId="0" xfId="0" applyAlignment="1">
      <alignment horizontal="center" vertical="center" wrapText="1"/>
    </xf>
    <xf numFmtId="0" fontId="24" fillId="0" borderId="0" xfId="0" applyFont="1"/>
    <xf numFmtId="0" fontId="0" fillId="0" borderId="0" xfId="0" applyAlignment="1">
      <alignment horizontal="left" vertical="center" wrapText="1"/>
    </xf>
    <xf numFmtId="0" fontId="0" fillId="0" borderId="0" xfId="0" applyAlignment="1">
      <alignment horizontal="left"/>
    </xf>
    <xf numFmtId="4" fontId="24" fillId="37" borderId="1" xfId="0" applyNumberFormat="1" applyFont="1" applyFill="1" applyBorder="1" applyAlignment="1">
      <alignment horizontal="right" vertical="center" wrapText="1"/>
    </xf>
    <xf numFmtId="0" fontId="0" fillId="0" borderId="0" xfId="0" applyAlignment="1">
      <alignment horizontal="left" vertical="top" wrapText="1"/>
    </xf>
    <xf numFmtId="0" fontId="2" fillId="0" borderId="0" xfId="0" applyFont="1" applyAlignment="1">
      <alignment horizontal="left" vertical="center" wrapText="1"/>
    </xf>
    <xf numFmtId="0" fontId="24" fillId="0" borderId="1" xfId="0" applyFont="1" applyBorder="1" applyAlignment="1">
      <alignment horizontal="left" vertical="center"/>
    </xf>
    <xf numFmtId="0" fontId="24" fillId="0" borderId="1" xfId="0" applyFont="1" applyBorder="1"/>
    <xf numFmtId="4" fontId="24" fillId="0" borderId="1" xfId="0" applyNumberFormat="1" applyFont="1" applyBorder="1"/>
    <xf numFmtId="4" fontId="21" fillId="33" borderId="14" xfId="0" applyNumberFormat="1" applyFont="1" applyFill="1" applyBorder="1" applyAlignment="1">
      <alignment horizontal="right" vertical="center" wrapText="1"/>
    </xf>
    <xf numFmtId="4" fontId="33" fillId="0" borderId="1" xfId="0" applyNumberFormat="1" applyFont="1" applyBorder="1"/>
    <xf numFmtId="0" fontId="33" fillId="0" borderId="1" xfId="0" applyFont="1" applyBorder="1" applyAlignment="1">
      <alignment horizontal="center"/>
    </xf>
    <xf numFmtId="4" fontId="33" fillId="0" borderId="1" xfId="0" applyNumberFormat="1" applyFont="1" applyBorder="1" applyAlignment="1">
      <alignment horizontal="right" vertical="center"/>
    </xf>
    <xf numFmtId="0" fontId="21" fillId="33" borderId="14" xfId="0" applyFont="1" applyFill="1" applyBorder="1" applyAlignment="1">
      <alignment horizontal="center" vertical="center" wrapText="1"/>
    </xf>
    <xf numFmtId="4" fontId="0" fillId="0" borderId="0" xfId="0" applyNumberFormat="1" applyAlignment="1">
      <alignment horizontal="center" vertical="center" wrapText="1"/>
    </xf>
    <xf numFmtId="0" fontId="31" fillId="35" borderId="1" xfId="1" applyFont="1" applyFill="1" applyBorder="1" applyAlignment="1">
      <alignment horizontal="left" vertical="top" wrapText="1"/>
    </xf>
    <xf numFmtId="0" fontId="25" fillId="35" borderId="15" xfId="1" applyFont="1" applyFill="1" applyBorder="1" applyAlignment="1">
      <alignment horizontal="left" vertical="top" wrapText="1"/>
    </xf>
    <xf numFmtId="4" fontId="25" fillId="35" borderId="15" xfId="1" applyNumberFormat="1" applyFont="1" applyFill="1" applyBorder="1" applyAlignment="1">
      <alignment horizontal="left" vertical="top" wrapText="1"/>
    </xf>
    <xf numFmtId="0" fontId="25" fillId="35" borderId="1" xfId="1" applyFont="1" applyFill="1" applyBorder="1" applyAlignment="1">
      <alignment horizontal="left" vertical="top" wrapText="1"/>
    </xf>
    <xf numFmtId="0" fontId="35" fillId="0" borderId="0" xfId="0" applyFont="1" applyAlignment="1">
      <alignment horizontal="left" vertical="center"/>
    </xf>
    <xf numFmtId="4" fontId="35" fillId="0" borderId="0" xfId="0" applyNumberFormat="1" applyFont="1" applyAlignment="1">
      <alignment horizontal="right" vertical="center"/>
    </xf>
    <xf numFmtId="4" fontId="2" fillId="0" borderId="0" xfId="0" applyNumberFormat="1" applyFont="1" applyAlignment="1">
      <alignment horizontal="right" vertical="center" wrapText="1"/>
    </xf>
    <xf numFmtId="0" fontId="24" fillId="0" borderId="0" xfId="0" applyFont="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26" fillId="0" borderId="0" xfId="0" applyFont="1" applyAlignment="1">
      <alignment horizontal="left" vertical="center" wrapText="1"/>
    </xf>
    <xf numFmtId="0" fontId="25" fillId="35" borderId="15" xfId="1" applyFont="1" applyFill="1" applyBorder="1" applyAlignment="1">
      <alignment vertical="top" wrapText="1"/>
    </xf>
    <xf numFmtId="4" fontId="28" fillId="0" borderId="0" xfId="0" applyNumberFormat="1" applyFont="1" applyAlignment="1">
      <alignment vertical="center"/>
    </xf>
    <xf numFmtId="0" fontId="28" fillId="0" borderId="0" xfId="0" applyFont="1" applyAlignment="1">
      <alignment vertical="center"/>
    </xf>
    <xf numFmtId="4" fontId="19" fillId="33" borderId="14" xfId="1" applyNumberFormat="1" applyFont="1" applyFill="1" applyBorder="1" applyAlignment="1">
      <alignment horizontal="right" vertical="center" wrapText="1"/>
    </xf>
    <xf numFmtId="164" fontId="25" fillId="35" borderId="15" xfId="1" applyNumberFormat="1" applyFont="1" applyFill="1" applyBorder="1" applyAlignment="1">
      <alignment horizontal="left" vertical="top" wrapText="1"/>
    </xf>
    <xf numFmtId="164" fontId="24" fillId="0" borderId="0" xfId="0" applyNumberFormat="1" applyFont="1" applyAlignment="1">
      <alignment horizontal="right" vertical="center" wrapText="1"/>
    </xf>
    <xf numFmtId="164" fontId="27" fillId="0" borderId="0" xfId="0" applyNumberFormat="1" applyFont="1" applyAlignment="1">
      <alignment horizontal="right" vertical="center"/>
    </xf>
    <xf numFmtId="164" fontId="2" fillId="0" borderId="0" xfId="0" applyNumberFormat="1" applyFont="1" applyAlignment="1">
      <alignment horizontal="left" vertical="center"/>
    </xf>
    <xf numFmtId="164" fontId="28" fillId="0" borderId="0" xfId="0" applyNumberFormat="1" applyFont="1" applyAlignment="1">
      <alignment horizontal="right" vertical="center"/>
    </xf>
    <xf numFmtId="164" fontId="29" fillId="0" borderId="0" xfId="0" applyNumberFormat="1" applyFont="1" applyAlignment="1">
      <alignment horizontal="right" vertical="center"/>
    </xf>
    <xf numFmtId="164" fontId="24" fillId="0" borderId="0" xfId="0" applyNumberFormat="1" applyFont="1" applyAlignment="1">
      <alignment horizontal="left" vertical="center" wrapText="1"/>
    </xf>
    <xf numFmtId="164" fontId="2" fillId="0" borderId="0" xfId="0" applyNumberFormat="1" applyFont="1" applyAlignment="1">
      <alignment horizontal="left" vertical="center" wrapText="1"/>
    </xf>
    <xf numFmtId="164" fontId="2" fillId="0" borderId="0" xfId="0" applyNumberFormat="1" applyFont="1" applyAlignment="1">
      <alignment horizontal="right" vertical="center" wrapText="1"/>
    </xf>
    <xf numFmtId="164" fontId="27" fillId="0" borderId="0" xfId="0" applyNumberFormat="1" applyFont="1" applyAlignment="1">
      <alignment horizontal="right" vertical="center" wrapText="1"/>
    </xf>
    <xf numFmtId="0" fontId="19" fillId="33" borderId="14" xfId="1" applyFont="1" applyFill="1" applyBorder="1" applyAlignment="1">
      <alignment horizontal="center" vertical="center" wrapText="1"/>
    </xf>
    <xf numFmtId="0" fontId="24" fillId="37" borderId="0" xfId="0" applyFont="1" applyFill="1" applyAlignment="1">
      <alignment horizontal="left" vertical="center" wrapText="1"/>
    </xf>
    <xf numFmtId="4" fontId="24" fillId="0" borderId="0" xfId="0" applyNumberFormat="1" applyFont="1"/>
    <xf numFmtId="0" fontId="24" fillId="37" borderId="0" xfId="0" applyFont="1" applyFill="1" applyAlignment="1">
      <alignment horizontal="left" vertical="center"/>
    </xf>
    <xf numFmtId="0" fontId="30" fillId="36" borderId="15" xfId="1" applyFont="1" applyFill="1" applyBorder="1" applyAlignment="1">
      <alignment horizontal="right" vertical="center" wrapText="1"/>
    </xf>
    <xf numFmtId="0" fontId="19" fillId="33" borderId="1" xfId="1" applyFont="1" applyFill="1" applyBorder="1" applyAlignment="1">
      <alignment horizontal="left" vertical="center" wrapText="1"/>
    </xf>
    <xf numFmtId="3" fontId="25" fillId="35" borderId="15" xfId="1" applyNumberFormat="1" applyFont="1" applyFill="1" applyBorder="1" applyAlignment="1">
      <alignment horizontal="left" vertical="top" wrapText="1"/>
    </xf>
    <xf numFmtId="3" fontId="19" fillId="33" borderId="14" xfId="1" applyNumberFormat="1" applyFont="1" applyFill="1" applyBorder="1" applyAlignment="1">
      <alignment horizontal="right" vertical="center" wrapText="1"/>
    </xf>
    <xf numFmtId="3" fontId="35" fillId="0" borderId="0" xfId="0" applyNumberFormat="1" applyFont="1" applyAlignment="1">
      <alignment horizontal="right" vertical="center"/>
    </xf>
    <xf numFmtId="3" fontId="26" fillId="0" borderId="0" xfId="0" applyNumberFormat="1" applyFont="1" applyAlignment="1">
      <alignment horizontal="right" vertical="center"/>
    </xf>
    <xf numFmtId="3" fontId="24" fillId="0" borderId="0" xfId="0" applyNumberFormat="1" applyFont="1" applyAlignment="1">
      <alignment horizontal="right" vertical="center" wrapText="1"/>
    </xf>
    <xf numFmtId="3" fontId="2" fillId="0" borderId="0" xfId="0" applyNumberFormat="1" applyFont="1" applyAlignment="1">
      <alignment horizontal="right" vertical="center" wrapText="1"/>
    </xf>
    <xf numFmtId="3" fontId="2" fillId="0" borderId="0" xfId="0" applyNumberFormat="1" applyFont="1" applyAlignment="1">
      <alignment horizontal="right" vertical="center"/>
    </xf>
    <xf numFmtId="3" fontId="21" fillId="33" borderId="14" xfId="0" applyNumberFormat="1" applyFont="1" applyFill="1" applyBorder="1" applyAlignment="1">
      <alignment horizontal="right" vertical="center" wrapText="1"/>
    </xf>
    <xf numFmtId="3" fontId="24" fillId="0" borderId="0" xfId="0" applyNumberFormat="1" applyFont="1" applyAlignment="1">
      <alignment horizontal="right" vertical="center"/>
    </xf>
    <xf numFmtId="3" fontId="23" fillId="0" borderId="0" xfId="0" applyNumberFormat="1" applyFont="1" applyAlignment="1">
      <alignment horizontal="right" vertical="center"/>
    </xf>
    <xf numFmtId="3" fontId="27" fillId="0" borderId="0" xfId="0" applyNumberFormat="1" applyFont="1" applyAlignment="1">
      <alignment horizontal="right" vertical="center"/>
    </xf>
    <xf numFmtId="0" fontId="33" fillId="0" borderId="1" xfId="0" applyFont="1" applyBorder="1"/>
    <xf numFmtId="0" fontId="24" fillId="34" borderId="1" xfId="0" applyFont="1" applyFill="1" applyBorder="1" applyAlignment="1">
      <alignment horizontal="right" vertical="center" wrapText="1"/>
    </xf>
    <xf numFmtId="4" fontId="0" fillId="0" borderId="0" xfId="0" applyNumberFormat="1" applyAlignment="1">
      <alignment horizontal="left"/>
    </xf>
    <xf numFmtId="14" fontId="24" fillId="34" borderId="1" xfId="0" applyNumberFormat="1" applyFont="1" applyFill="1" applyBorder="1" applyAlignment="1">
      <alignment horizontal="right" vertical="center" wrapText="1"/>
    </xf>
    <xf numFmtId="4" fontId="24" fillId="37" borderId="1" xfId="0" applyNumberFormat="1" applyFont="1" applyFill="1" applyBorder="1" applyAlignment="1">
      <alignment horizontal="right" vertical="center"/>
    </xf>
    <xf numFmtId="0" fontId="24" fillId="37" borderId="1" xfId="0" applyFont="1" applyFill="1" applyBorder="1" applyAlignment="1">
      <alignment horizontal="left" vertical="center"/>
    </xf>
    <xf numFmtId="0" fontId="24" fillId="0" borderId="0" xfId="0" applyFont="1" applyAlignment="1">
      <alignment horizontal="left"/>
    </xf>
    <xf numFmtId="0" fontId="23" fillId="37" borderId="1" xfId="0" applyFont="1" applyFill="1" applyBorder="1" applyAlignment="1">
      <alignment horizontal="left" vertical="center" wrapText="1"/>
    </xf>
    <xf numFmtId="49" fontId="23" fillId="37" borderId="1" xfId="0" applyNumberFormat="1" applyFont="1" applyFill="1" applyBorder="1" applyAlignment="1">
      <alignment horizontal="left" vertical="center" wrapText="1"/>
    </xf>
    <xf numFmtId="0" fontId="23" fillId="37" borderId="1" xfId="0" quotePrefix="1" applyFont="1" applyFill="1" applyBorder="1" applyAlignment="1">
      <alignment horizontal="left" vertical="center" wrapText="1"/>
    </xf>
    <xf numFmtId="4" fontId="28" fillId="0" borderId="0" xfId="0" applyNumberFormat="1" applyFont="1" applyAlignment="1">
      <alignment horizontal="left" vertical="center"/>
    </xf>
    <xf numFmtId="4" fontId="33" fillId="0" borderId="0" xfId="0" applyNumberFormat="1" applyFont="1"/>
    <xf numFmtId="4" fontId="33" fillId="0" borderId="0" xfId="0" applyNumberFormat="1" applyFont="1" applyAlignment="1">
      <alignment horizontal="right" vertical="center"/>
    </xf>
    <xf numFmtId="0" fontId="27" fillId="0" borderId="17" xfId="0" applyFont="1" applyBorder="1" applyAlignment="1">
      <alignment horizontal="left" vertical="center" wrapText="1"/>
    </xf>
    <xf numFmtId="0" fontId="27" fillId="0" borderId="19" xfId="0" applyFont="1" applyBorder="1" applyAlignment="1">
      <alignment horizontal="left" vertical="center" wrapText="1"/>
    </xf>
    <xf numFmtId="0" fontId="27" fillId="0" borderId="0" xfId="0" applyFont="1" applyAlignment="1">
      <alignment horizontal="left" vertical="center" wrapText="1"/>
    </xf>
    <xf numFmtId="0" fontId="36" fillId="40" borderId="1" xfId="0" applyFont="1" applyFill="1" applyBorder="1" applyAlignment="1">
      <alignment horizontal="left" vertical="top" wrapText="1"/>
    </xf>
    <xf numFmtId="0" fontId="36" fillId="40" borderId="1" xfId="0" applyFont="1" applyFill="1" applyBorder="1" applyAlignment="1">
      <alignment horizontal="right" vertical="top" wrapText="1"/>
    </xf>
    <xf numFmtId="0" fontId="34" fillId="0" borderId="0" xfId="0" applyFont="1"/>
    <xf numFmtId="0" fontId="34" fillId="0" borderId="1" xfId="0" applyFont="1" applyBorder="1"/>
    <xf numFmtId="4" fontId="34" fillId="0" borderId="1" xfId="0" applyNumberFormat="1" applyFont="1" applyBorder="1"/>
    <xf numFmtId="0" fontId="37" fillId="41" borderId="1" xfId="0" applyFont="1" applyFill="1" applyBorder="1"/>
    <xf numFmtId="4" fontId="37" fillId="41" borderId="1" xfId="0" applyNumberFormat="1" applyFont="1" applyFill="1" applyBorder="1"/>
    <xf numFmtId="0" fontId="36" fillId="40" borderId="1" xfId="0" applyFont="1" applyFill="1" applyBorder="1" applyAlignment="1">
      <alignment horizontal="left" vertical="top"/>
    </xf>
    <xf numFmtId="0" fontId="37" fillId="41" borderId="1" xfId="0" applyFont="1" applyFill="1" applyBorder="1" applyAlignment="1">
      <alignment horizontal="left"/>
    </xf>
    <xf numFmtId="0" fontId="14" fillId="35" borderId="1" xfId="1" applyFont="1" applyFill="1" applyBorder="1" applyAlignment="1">
      <alignment horizontal="left" vertical="top" wrapText="1"/>
    </xf>
    <xf numFmtId="4" fontId="14" fillId="35" borderId="1" xfId="1" applyNumberFormat="1" applyFont="1" applyFill="1" applyBorder="1" applyAlignment="1">
      <alignment horizontal="left" vertical="top" wrapText="1"/>
    </xf>
    <xf numFmtId="0" fontId="14" fillId="0" borderId="0" xfId="1" applyFont="1" applyAlignment="1">
      <alignment horizontal="left" vertical="top" wrapText="1"/>
    </xf>
    <xf numFmtId="0" fontId="2" fillId="0" borderId="0" xfId="0" applyFont="1"/>
    <xf numFmtId="0" fontId="2" fillId="0" borderId="1" xfId="0" applyFont="1" applyBorder="1"/>
    <xf numFmtId="4" fontId="2" fillId="0" borderId="1" xfId="0" applyNumberFormat="1" applyFont="1" applyBorder="1"/>
    <xf numFmtId="14" fontId="2" fillId="0" borderId="1" xfId="0" applyNumberFormat="1" applyFont="1" applyBorder="1"/>
    <xf numFmtId="4" fontId="2" fillId="0" borderId="13" xfId="0" applyNumberFormat="1" applyFont="1" applyBorder="1"/>
    <xf numFmtId="0" fontId="20" fillId="42" borderId="1" xfId="0" applyFont="1" applyFill="1" applyBorder="1"/>
    <xf numFmtId="0" fontId="38" fillId="42" borderId="1" xfId="0" applyFont="1" applyFill="1" applyBorder="1"/>
    <xf numFmtId="3" fontId="21" fillId="42" borderId="1" xfId="0" applyNumberFormat="1" applyFont="1" applyFill="1" applyBorder="1"/>
    <xf numFmtId="0" fontId="20" fillId="0" borderId="0" xfId="0" applyFont="1"/>
    <xf numFmtId="0" fontId="20" fillId="42" borderId="11" xfId="0" applyFont="1" applyFill="1" applyBorder="1"/>
    <xf numFmtId="0" fontId="38" fillId="42" borderId="12" xfId="0" applyFont="1" applyFill="1" applyBorder="1"/>
    <xf numFmtId="0" fontId="20" fillId="42" borderId="12" xfId="0" applyFont="1" applyFill="1" applyBorder="1"/>
    <xf numFmtId="3" fontId="21" fillId="42" borderId="12" xfId="0" applyNumberFormat="1" applyFont="1" applyFill="1" applyBorder="1"/>
    <xf numFmtId="0" fontId="20" fillId="42" borderId="13" xfId="0" applyFont="1" applyFill="1" applyBorder="1"/>
    <xf numFmtId="0" fontId="2" fillId="0" borderId="1" xfId="0" applyFont="1" applyBorder="1" applyAlignment="1">
      <alignment horizontal="left"/>
    </xf>
    <xf numFmtId="165" fontId="2" fillId="0" borderId="1" xfId="0" applyNumberFormat="1" applyFont="1" applyBorder="1"/>
    <xf numFmtId="0" fontId="21" fillId="42" borderId="12" xfId="0" applyFont="1" applyFill="1" applyBorder="1"/>
    <xf numFmtId="0" fontId="0" fillId="0" borderId="0" xfId="0" applyAlignment="1">
      <alignment horizontal="left" indent="2"/>
    </xf>
    <xf numFmtId="4" fontId="21" fillId="42" borderId="12" xfId="0" applyNumberFormat="1" applyFont="1" applyFill="1" applyBorder="1"/>
    <xf numFmtId="4" fontId="2" fillId="0" borderId="0" xfId="0" applyNumberFormat="1" applyFont="1"/>
    <xf numFmtId="0" fontId="39" fillId="0" borderId="0" xfId="0" applyFont="1"/>
    <xf numFmtId="0" fontId="23" fillId="0" borderId="0" xfId="0" applyFont="1"/>
    <xf numFmtId="0" fontId="23" fillId="37" borderId="1" xfId="43" applyFont="1" applyFill="1" applyBorder="1" applyAlignment="1">
      <alignment horizontal="left" vertical="center"/>
    </xf>
    <xf numFmtId="1" fontId="23" fillId="37" borderId="1" xfId="0" applyNumberFormat="1" applyFont="1" applyFill="1" applyBorder="1" applyAlignment="1">
      <alignment horizontal="left" vertical="center" wrapText="1" readingOrder="1"/>
    </xf>
    <xf numFmtId="49" fontId="23" fillId="37" borderId="1" xfId="0" applyNumberFormat="1" applyFont="1" applyFill="1" applyBorder="1" applyAlignment="1">
      <alignment horizontal="left" vertical="center" wrapText="1" readingOrder="1"/>
    </xf>
    <xf numFmtId="4" fontId="23" fillId="37" borderId="1" xfId="0" applyNumberFormat="1" applyFont="1" applyFill="1" applyBorder="1" applyAlignment="1" applyProtection="1">
      <alignment horizontal="right" vertical="center" wrapText="1"/>
      <protection locked="0"/>
    </xf>
    <xf numFmtId="164" fontId="23" fillId="37" borderId="1" xfId="0" applyNumberFormat="1" applyFont="1" applyFill="1" applyBorder="1" applyAlignment="1" applyProtection="1">
      <alignment horizontal="right" vertical="center" wrapText="1"/>
      <protection locked="0"/>
    </xf>
    <xf numFmtId="49" fontId="24" fillId="0" borderId="0" xfId="0" applyNumberFormat="1" applyFont="1" applyAlignment="1">
      <alignment horizontal="left" vertical="center" wrapText="1"/>
    </xf>
    <xf numFmtId="4" fontId="24" fillId="0" borderId="0" xfId="0" applyNumberFormat="1" applyFont="1" applyAlignment="1">
      <alignment horizontal="right" vertical="center" wrapText="1"/>
    </xf>
    <xf numFmtId="49" fontId="41" fillId="37" borderId="1" xfId="0" applyNumberFormat="1" applyFont="1" applyFill="1" applyBorder="1" applyAlignment="1">
      <alignment horizontal="left" vertical="center" wrapText="1" readingOrder="1"/>
    </xf>
    <xf numFmtId="4" fontId="24" fillId="37" borderId="1" xfId="0" applyNumberFormat="1" applyFont="1" applyFill="1" applyBorder="1" applyAlignment="1" applyProtection="1">
      <alignment horizontal="right" vertical="center" wrapText="1"/>
      <protection locked="0"/>
    </xf>
    <xf numFmtId="49" fontId="23" fillId="37" borderId="1" xfId="0" quotePrefix="1" applyNumberFormat="1" applyFont="1" applyFill="1" applyBorder="1" applyAlignment="1">
      <alignment horizontal="left" vertical="center" wrapText="1" readingOrder="1"/>
    </xf>
    <xf numFmtId="0" fontId="2" fillId="0" borderId="0" xfId="0" applyFont="1" applyAlignment="1">
      <alignment horizontal="center" vertical="center" wrapText="1"/>
    </xf>
    <xf numFmtId="0" fontId="21" fillId="33" borderId="1" xfId="0" applyFont="1" applyFill="1" applyBorder="1" applyAlignment="1">
      <alignment horizontal="center" vertical="center" wrapText="1"/>
    </xf>
    <xf numFmtId="4" fontId="21" fillId="33" borderId="1" xfId="0" applyNumberFormat="1" applyFont="1" applyFill="1" applyBorder="1" applyAlignment="1" applyProtection="1">
      <alignment horizontal="right" vertical="center" wrapText="1"/>
      <protection locked="0"/>
    </xf>
    <xf numFmtId="4" fontId="25" fillId="35" borderId="1" xfId="1" applyNumberFormat="1" applyFont="1" applyFill="1" applyBorder="1" applyAlignment="1">
      <alignment vertical="top" wrapText="1"/>
    </xf>
    <xf numFmtId="4" fontId="19" fillId="36" borderId="15" xfId="1" applyNumberFormat="1" applyFont="1" applyFill="1" applyBorder="1" applyAlignment="1">
      <alignment vertical="center"/>
    </xf>
    <xf numFmtId="4" fontId="24" fillId="37" borderId="1" xfId="0" applyNumberFormat="1" applyFont="1" applyFill="1" applyBorder="1" applyAlignment="1">
      <alignment vertical="center"/>
    </xf>
    <xf numFmtId="0" fontId="24" fillId="37" borderId="11" xfId="0" applyFont="1" applyFill="1" applyBorder="1" applyAlignment="1">
      <alignment horizontal="left" vertical="center" wrapText="1"/>
    </xf>
    <xf numFmtId="4" fontId="24" fillId="34" borderId="1" xfId="0" applyNumberFormat="1" applyFont="1" applyFill="1" applyBorder="1" applyAlignment="1">
      <alignment horizontal="right" vertical="center" wrapText="1"/>
    </xf>
    <xf numFmtId="166" fontId="24" fillId="37" borderId="1" xfId="0" applyNumberFormat="1" applyFont="1" applyFill="1" applyBorder="1" applyAlignment="1">
      <alignment horizontal="left" vertical="center" wrapText="1"/>
    </xf>
    <xf numFmtId="4" fontId="24" fillId="37" borderId="1" xfId="0" applyNumberFormat="1" applyFont="1" applyFill="1" applyBorder="1" applyAlignment="1">
      <alignment horizontal="left" vertical="center" wrapText="1"/>
    </xf>
    <xf numFmtId="4" fontId="19" fillId="36" borderId="14" xfId="1" applyNumberFormat="1" applyFont="1" applyFill="1" applyBorder="1" applyAlignment="1">
      <alignment vertical="center"/>
    </xf>
    <xf numFmtId="4" fontId="24" fillId="37" borderId="0" xfId="0" applyNumberFormat="1" applyFont="1" applyFill="1" applyAlignment="1">
      <alignment horizontal="left" vertical="center"/>
    </xf>
    <xf numFmtId="0" fontId="24" fillId="0" borderId="24" xfId="0" applyFont="1" applyBorder="1" applyAlignment="1">
      <alignment horizontal="left" vertical="center" wrapText="1"/>
    </xf>
    <xf numFmtId="4" fontId="24" fillId="0" borderId="24" xfId="0" applyNumberFormat="1" applyFont="1" applyBorder="1" applyAlignment="1">
      <alignment vertical="center"/>
    </xf>
    <xf numFmtId="0" fontId="23" fillId="39" borderId="1" xfId="0" applyFont="1" applyFill="1" applyBorder="1" applyAlignment="1">
      <alignment horizontal="left" vertical="center" wrapText="1"/>
    </xf>
    <xf numFmtId="0" fontId="24" fillId="37" borderId="14" xfId="0" applyFont="1" applyFill="1" applyBorder="1" applyAlignment="1">
      <alignment horizontal="left" vertical="center" wrapText="1"/>
    </xf>
    <xf numFmtId="4" fontId="19" fillId="36" borderId="1" xfId="1" applyNumberFormat="1" applyFont="1" applyFill="1" applyBorder="1" applyAlignment="1">
      <alignment vertical="center"/>
    </xf>
    <xf numFmtId="0" fontId="24" fillId="37" borderId="15" xfId="0" applyFont="1" applyFill="1" applyBorder="1" applyAlignment="1">
      <alignment horizontal="left" vertical="center" wrapText="1"/>
    </xf>
    <xf numFmtId="4" fontId="24" fillId="0" borderId="0" xfId="0" applyNumberFormat="1" applyFont="1" applyAlignment="1">
      <alignment horizontal="left" vertical="center" wrapText="1"/>
    </xf>
    <xf numFmtId="0" fontId="24" fillId="37" borderId="0" xfId="0" applyFont="1" applyFill="1" applyAlignment="1">
      <alignment horizontal="left"/>
    </xf>
    <xf numFmtId="0" fontId="34" fillId="37" borderId="1" xfId="0" applyFont="1" applyFill="1" applyBorder="1" applyAlignment="1">
      <alignment horizontal="left" vertical="center" wrapText="1"/>
    </xf>
    <xf numFmtId="0" fontId="0" fillId="37" borderId="0" xfId="0" applyFill="1" applyAlignment="1">
      <alignment horizontal="left" vertical="center" wrapText="1"/>
    </xf>
    <xf numFmtId="4" fontId="19" fillId="33" borderId="1" xfId="1" applyNumberFormat="1" applyFont="1" applyFill="1" applyBorder="1" applyAlignment="1">
      <alignment vertical="center"/>
    </xf>
    <xf numFmtId="4" fontId="2" fillId="0" borderId="0" xfId="0" applyNumberFormat="1" applyFont="1" applyAlignment="1">
      <alignmen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24" fillId="37" borderId="1" xfId="0" applyFont="1" applyFill="1" applyBorder="1" applyAlignment="1">
      <alignment horizontal="right" vertical="center" wrapText="1"/>
    </xf>
    <xf numFmtId="0" fontId="23" fillId="37" borderId="1" xfId="0" applyFont="1" applyFill="1" applyBorder="1" applyAlignment="1" applyProtection="1">
      <alignment horizontal="left" vertical="center" wrapText="1"/>
      <protection locked="0"/>
    </xf>
    <xf numFmtId="0" fontId="0" fillId="0" borderId="1" xfId="0" applyBorder="1"/>
    <xf numFmtId="0" fontId="21" fillId="0" borderId="1" xfId="0" applyFont="1" applyBorder="1"/>
    <xf numFmtId="0" fontId="19" fillId="0" borderId="1" xfId="0" applyFont="1" applyBorder="1"/>
    <xf numFmtId="0" fontId="17" fillId="0" borderId="0" xfId="0" applyFont="1" applyAlignment="1">
      <alignment horizontal="left" vertical="center"/>
    </xf>
    <xf numFmtId="0" fontId="33" fillId="0" borderId="0" xfId="0" applyFont="1" applyAlignment="1">
      <alignment horizontal="left" vertical="center" wrapText="1"/>
    </xf>
    <xf numFmtId="0" fontId="21" fillId="0" borderId="0" xfId="0" applyFont="1" applyAlignment="1">
      <alignment horizontal="left" vertical="center" wrapText="1"/>
    </xf>
    <xf numFmtId="0" fontId="33" fillId="0" borderId="0" xfId="0" applyFont="1" applyAlignment="1">
      <alignment horizontal="left" vertical="center"/>
    </xf>
    <xf numFmtId="4" fontId="23" fillId="37" borderId="1" xfId="1" applyNumberFormat="1" applyFont="1" applyFill="1" applyBorder="1" applyAlignment="1">
      <alignment horizontal="right" vertical="center"/>
    </xf>
    <xf numFmtId="0" fontId="34" fillId="39" borderId="1" xfId="0" applyFont="1" applyFill="1" applyBorder="1" applyAlignment="1">
      <alignment horizontal="left" vertical="center" wrapText="1"/>
    </xf>
    <xf numFmtId="0" fontId="24" fillId="37" borderId="1" xfId="0" applyFont="1" applyFill="1" applyBorder="1" applyAlignment="1">
      <alignment vertical="center" wrapText="1"/>
    </xf>
    <xf numFmtId="0" fontId="24" fillId="37" borderId="1" xfId="0" applyFont="1" applyFill="1" applyBorder="1" applyAlignment="1">
      <alignment vertical="center"/>
    </xf>
    <xf numFmtId="0" fontId="33" fillId="37" borderId="0" xfId="0" applyFont="1" applyFill="1" applyAlignment="1">
      <alignment horizontal="left" vertical="center" wrapText="1"/>
    </xf>
    <xf numFmtId="4" fontId="23" fillId="37" borderId="1" xfId="0" applyNumberFormat="1" applyFont="1" applyFill="1" applyBorder="1" applyAlignment="1">
      <alignment horizontal="right" vertical="center" wrapText="1"/>
    </xf>
    <xf numFmtId="0" fontId="33" fillId="37" borderId="0" xfId="0" applyFont="1" applyFill="1" applyAlignment="1">
      <alignment horizontal="left" vertical="center"/>
    </xf>
    <xf numFmtId="0" fontId="33" fillId="0" borderId="0" xfId="0" applyFont="1" applyAlignment="1">
      <alignment horizontal="left"/>
    </xf>
    <xf numFmtId="0" fontId="33" fillId="37" borderId="0" xfId="0" applyFont="1" applyFill="1" applyAlignment="1">
      <alignment horizontal="left"/>
    </xf>
    <xf numFmtId="0" fontId="17" fillId="37" borderId="0" xfId="0" applyFont="1" applyFill="1" applyAlignment="1">
      <alignment horizontal="left" vertical="center" wrapText="1"/>
    </xf>
    <xf numFmtId="0" fontId="17" fillId="0" borderId="0" xfId="0" applyFont="1"/>
    <xf numFmtId="0" fontId="42" fillId="37" borderId="1" xfId="43" applyFont="1" applyFill="1" applyBorder="1" applyAlignment="1">
      <alignment horizontal="left" vertical="center"/>
    </xf>
    <xf numFmtId="0" fontId="19" fillId="36" borderId="12" xfId="1" applyFont="1" applyFill="1" applyBorder="1" applyAlignment="1">
      <alignment horizontal="center" vertical="center" wrapText="1"/>
    </xf>
    <xf numFmtId="0" fontId="19" fillId="36" borderId="23" xfId="1" applyFont="1" applyFill="1" applyBorder="1" applyAlignment="1">
      <alignment horizontal="center" vertical="center" wrapText="1"/>
    </xf>
    <xf numFmtId="0" fontId="33" fillId="38" borderId="11" xfId="0" applyFont="1" applyFill="1" applyBorder="1" applyAlignment="1">
      <alignment horizontal="center"/>
    </xf>
    <xf numFmtId="0" fontId="33" fillId="38" borderId="13" xfId="0" applyFont="1" applyFill="1" applyBorder="1" applyAlignment="1">
      <alignment horizontal="center"/>
    </xf>
    <xf numFmtId="0" fontId="22" fillId="0" borderId="11" xfId="1" applyFont="1" applyBorder="1" applyAlignment="1">
      <alignment horizontal="center" vertical="center"/>
    </xf>
    <xf numFmtId="0" fontId="22" fillId="0" borderId="12" xfId="1" applyFont="1" applyBorder="1" applyAlignment="1">
      <alignment horizontal="center" vertical="center"/>
    </xf>
    <xf numFmtId="0" fontId="22" fillId="0" borderId="13" xfId="1" applyFont="1" applyBorder="1" applyAlignment="1">
      <alignment horizontal="center" vertical="center"/>
    </xf>
    <xf numFmtId="0" fontId="19" fillId="36" borderId="18" xfId="1" applyFont="1" applyFill="1" applyBorder="1" applyAlignment="1">
      <alignment horizontal="center" vertical="center" wrapText="1"/>
    </xf>
    <xf numFmtId="0" fontId="19" fillId="36" borderId="16" xfId="1" applyFont="1" applyFill="1" applyBorder="1" applyAlignment="1">
      <alignment horizontal="center" vertical="center" wrapText="1"/>
    </xf>
    <xf numFmtId="0" fontId="27" fillId="0" borderId="1" xfId="1" applyFont="1" applyBorder="1" applyAlignment="1">
      <alignment horizontal="left" vertical="center" wrapText="1"/>
    </xf>
    <xf numFmtId="0" fontId="19" fillId="36" borderId="19" xfId="1" applyFont="1" applyFill="1" applyBorder="1" applyAlignment="1">
      <alignment horizontal="center" vertical="center" wrapText="1"/>
    </xf>
    <xf numFmtId="0" fontId="19" fillId="36" borderId="11" xfId="1" applyFont="1" applyFill="1" applyBorder="1" applyAlignment="1">
      <alignment horizontal="center" vertical="center" wrapText="1"/>
    </xf>
    <xf numFmtId="0" fontId="19" fillId="36" borderId="13" xfId="1" applyFont="1" applyFill="1" applyBorder="1" applyAlignment="1">
      <alignment horizontal="center" vertical="center" wrapText="1"/>
    </xf>
    <xf numFmtId="0" fontId="33" fillId="38" borderId="1" xfId="0" applyFont="1" applyFill="1" applyBorder="1" applyAlignment="1">
      <alignment horizontal="center"/>
    </xf>
    <xf numFmtId="0" fontId="32" fillId="0" borderId="11" xfId="0" applyFont="1" applyBorder="1" applyAlignment="1">
      <alignment horizontal="left" vertical="center" wrapText="1"/>
    </xf>
    <xf numFmtId="0" fontId="32" fillId="0" borderId="12" xfId="0" applyFont="1" applyBorder="1" applyAlignment="1">
      <alignment horizontal="left" vertical="center" wrapText="1"/>
    </xf>
    <xf numFmtId="0" fontId="32" fillId="0" borderId="13" xfId="0" applyFont="1" applyBorder="1" applyAlignment="1">
      <alignment horizontal="left" vertical="center" wrapText="1"/>
    </xf>
    <xf numFmtId="0" fontId="19" fillId="33" borderId="1" xfId="1" applyFont="1" applyFill="1" applyBorder="1" applyAlignment="1">
      <alignment horizontal="center" vertical="center" wrapText="1"/>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32" fillId="0" borderId="21" xfId="0" applyFont="1" applyBorder="1" applyAlignment="1">
      <alignment horizontal="left" vertical="center" wrapText="1"/>
    </xf>
    <xf numFmtId="0" fontId="32" fillId="0" borderId="18" xfId="0" applyFont="1" applyBorder="1" applyAlignment="1">
      <alignment horizontal="left" vertical="center" wrapText="1"/>
    </xf>
    <xf numFmtId="0" fontId="32" fillId="0" borderId="16" xfId="0" applyFont="1" applyBorder="1" applyAlignment="1">
      <alignment horizontal="left" vertical="center" wrapText="1"/>
    </xf>
    <xf numFmtId="0" fontId="27" fillId="0" borderId="20" xfId="0" applyFont="1" applyBorder="1" applyAlignment="1">
      <alignment horizontal="left" vertical="center" wrapText="1"/>
    </xf>
    <xf numFmtId="0" fontId="27" fillId="0" borderId="0" xfId="0" applyFont="1" applyAlignment="1">
      <alignment horizontal="left" vertical="center" wrapText="1"/>
    </xf>
    <xf numFmtId="0" fontId="27" fillId="0" borderId="22" xfId="0" applyFont="1" applyBorder="1" applyAlignment="1">
      <alignment horizontal="left" vertical="center" wrapText="1"/>
    </xf>
    <xf numFmtId="0" fontId="27" fillId="0" borderId="17" xfId="0" applyFont="1" applyBorder="1" applyAlignment="1">
      <alignment horizontal="left" vertical="center" wrapText="1"/>
    </xf>
    <xf numFmtId="0" fontId="27" fillId="0" borderId="19" xfId="0" applyFont="1" applyBorder="1" applyAlignment="1">
      <alignment horizontal="left" vertical="center" wrapText="1"/>
    </xf>
    <xf numFmtId="0" fontId="27" fillId="0" borderId="23" xfId="0" applyFont="1" applyBorder="1" applyAlignment="1">
      <alignment horizontal="left" vertical="center" wrapText="1"/>
    </xf>
    <xf numFmtId="0" fontId="34" fillId="0" borderId="0" xfId="0" applyFont="1"/>
    <xf numFmtId="0" fontId="22" fillId="0" borderId="1" xfId="0" applyFont="1" applyBorder="1" applyAlignment="1">
      <alignment horizontal="center" vertical="center"/>
    </xf>
    <xf numFmtId="0" fontId="34" fillId="0" borderId="18" xfId="0" applyFont="1" applyBorder="1"/>
    <xf numFmtId="0" fontId="22" fillId="0" borderId="20" xfId="1" applyFont="1" applyBorder="1" applyAlignment="1">
      <alignment horizontal="center" vertical="center"/>
    </xf>
    <xf numFmtId="0" fontId="22" fillId="0" borderId="0" xfId="1" applyFont="1" applyAlignment="1">
      <alignment horizontal="center" vertical="center"/>
    </xf>
    <xf numFmtId="0" fontId="27" fillId="0" borderId="17" xfId="1" applyFont="1" applyBorder="1" applyAlignment="1">
      <alignment horizontal="left" vertical="center" wrapText="1"/>
    </xf>
    <xf numFmtId="0" fontId="27" fillId="0" borderId="19" xfId="1" applyFont="1" applyBorder="1" applyAlignment="1">
      <alignment horizontal="left" vertical="center"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erekening" xfId="12" builtinId="22" customBuiltin="1"/>
    <cellStyle name="Controlecel" xfId="14" builtinId="23" customBuiltin="1"/>
    <cellStyle name="Gekoppelde cel" xfId="13" builtinId="24" customBuiltin="1"/>
    <cellStyle name="Goed" xfId="7" builtinId="26" customBuiltin="1"/>
    <cellStyle name="Hyperlink" xfId="43" builtinId="8"/>
    <cellStyle name="Invoer" xfId="10" builtinId="20" customBuiltin="1"/>
    <cellStyle name="Kop 1" xfId="3" builtinId="16" customBuiltin="1"/>
    <cellStyle name="Kop 2" xfId="4" builtinId="17" customBuiltin="1"/>
    <cellStyle name="Kop 3" xfId="5" builtinId="18" customBuiltin="1"/>
    <cellStyle name="Kop 4" xfId="6" builtinId="19" customBuiltin="1"/>
    <cellStyle name="Neutraal" xfId="9" builtinId="28" customBuiltin="1"/>
    <cellStyle name="Notitie" xfId="16" builtinId="10" customBuiltin="1"/>
    <cellStyle name="Ongeldig" xfId="8" builtinId="27" customBuiltin="1"/>
    <cellStyle name="Standaard" xfId="0" builtinId="0"/>
    <cellStyle name="Standaard 2" xfId="1" xr:uid="{00000000-0005-0000-0000-000025000000}"/>
    <cellStyle name="Titel" xfId="2" builtinId="15" customBuiltin="1"/>
    <cellStyle name="Totaal" xfId="18" builtinId="25" customBuiltin="1"/>
    <cellStyle name="Uitvoer" xfId="11" builtinId="21" customBuiltin="1"/>
    <cellStyle name="Verklarende tekst" xfId="17" builtinId="53" customBuiltin="1"/>
    <cellStyle name="Waarschuwingstekst" xfId="15" builtinId="11" customBuiltin="1"/>
  </cellStyles>
  <dxfs count="10">
    <dxf>
      <border>
        <bottom style="thin">
          <color auto="1"/>
        </bottom>
        <vertical/>
        <horizontal/>
      </border>
    </dxf>
    <dxf>
      <fill>
        <patternFill>
          <bgColor theme="0" tint="-0.34998626667073579"/>
        </patternFill>
      </fill>
    </dxf>
    <dxf>
      <fill>
        <patternFill>
          <bgColor theme="0" tint="-4.9989318521683403E-2"/>
        </patternFill>
      </fill>
    </dxf>
    <dxf>
      <fill>
        <patternFill>
          <bgColor theme="0" tint="-0.14996795556505021"/>
        </patternFill>
      </fill>
    </dxf>
    <dxf>
      <fill>
        <patternFill>
          <bgColor theme="4" tint="0.79998168889431442"/>
        </patternFill>
      </fill>
    </dxf>
    <dxf>
      <fill>
        <patternFill>
          <bgColor theme="4" tint="0.39994506668294322"/>
        </patternFill>
      </fill>
    </dxf>
    <dxf>
      <fill>
        <patternFill>
          <bgColor theme="4" tint="-0.24994659260841701"/>
        </patternFill>
      </fill>
    </dxf>
    <dxf>
      <fill>
        <patternFill>
          <bgColor theme="9" tint="0.59996337778862885"/>
        </patternFill>
      </fill>
    </dxf>
    <dxf>
      <fill>
        <patternFill>
          <bgColor theme="9" tint="0.39994506668294322"/>
        </patternFill>
      </fill>
    </dxf>
    <dxf>
      <fill>
        <patternFill>
          <bgColor theme="9" tint="-0.24994659260841701"/>
        </patternFill>
      </fill>
    </dxf>
  </dxfs>
  <tableStyles count="0" defaultTableStyle="TableStyleMedium2" defaultPivotStyle="PivotStyleLight16"/>
  <colors>
    <mruColors>
      <color rgb="FF00FFFF"/>
      <color rgb="FFFFCCFF"/>
      <color rgb="FF66FF33"/>
      <color rgb="FFCCFF33"/>
      <color rgb="FFFFFF66"/>
      <color rgb="FFFFFF00"/>
      <color rgb="FFFF66FF"/>
      <color rgb="FFFFFFCC"/>
      <color rgb="FFCC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243840</xdr:colOff>
      <xdr:row>153</xdr:row>
      <xdr:rowOff>179070</xdr:rowOff>
    </xdr:from>
    <xdr:ext cx="1044517" cy="473912"/>
    <mc:AlternateContent xmlns:mc="http://schemas.openxmlformats.org/markup-compatibility/2006" xmlns:a14="http://schemas.microsoft.com/office/drawing/2010/main">
      <mc:Choice Requires="a14">
        <xdr:sp macro="" textlink="">
          <xdr:nvSpPr>
            <xdr:cNvPr id="2" name="Tekstvak 1">
              <a:extLst>
                <a:ext uri="{FF2B5EF4-FFF2-40B4-BE49-F238E27FC236}">
                  <a16:creationId xmlns:a16="http://schemas.microsoft.com/office/drawing/2014/main" id="{45AF8533-C181-4E68-A528-6E77C0704994}"/>
                </a:ext>
              </a:extLst>
            </xdr:cNvPr>
            <xdr:cNvSpPr txBox="1"/>
          </xdr:nvSpPr>
          <xdr:spPr>
            <a:xfrm>
              <a:off x="247650" y="25332690"/>
              <a:ext cx="1044517" cy="473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𝐵𝑆𝐸</m:t>
                    </m:r>
                    <m:r>
                      <a:rPr lang="nl-BE" sz="1100" b="0" i="1">
                        <a:latin typeface="Cambria Math" panose="02040503050406030204" pitchFamily="18" charset="0"/>
                      </a:rPr>
                      <m:t>=</m:t>
                    </m:r>
                    <m:nary>
                      <m:naryPr>
                        <m:chr m:val="∑"/>
                        <m:ctrlPr>
                          <a:rPr lang="nl-BE" sz="1100" b="0" i="1">
                            <a:latin typeface="Cambria Math" panose="02040503050406030204" pitchFamily="18" charset="0"/>
                          </a:rPr>
                        </m:ctrlPr>
                      </m:naryPr>
                      <m:sub>
                        <m:r>
                          <a:rPr lang="nl-BE" sz="1100" b="0" i="1">
                            <a:latin typeface="Cambria Math" panose="02040503050406030204" pitchFamily="18" charset="0"/>
                          </a:rPr>
                          <m:t>𝑖</m:t>
                        </m:r>
                        <m:r>
                          <a:rPr lang="nl-BE" sz="1100" b="0" i="1">
                            <a:latin typeface="Cambria Math" panose="02040503050406030204" pitchFamily="18" charset="0"/>
                          </a:rPr>
                          <m:t>=0</m:t>
                        </m:r>
                      </m:sub>
                      <m:sup>
                        <m:r>
                          <a:rPr lang="nl-BE" sz="1100" b="0" i="1">
                            <a:latin typeface="Cambria Math" panose="02040503050406030204" pitchFamily="18" charset="0"/>
                          </a:rPr>
                          <m:t>𝑡</m:t>
                        </m:r>
                      </m:sup>
                      <m:e>
                        <m:sSub>
                          <m:sSubPr>
                            <m:ctrlPr>
                              <a:rPr lang="nl-BE" sz="1100" b="0" i="1">
                                <a:latin typeface="Cambria Math" panose="02040503050406030204" pitchFamily="18" charset="0"/>
                              </a:rPr>
                            </m:ctrlPr>
                          </m:sSubPr>
                          <m:e>
                            <m:r>
                              <a:rPr lang="nl-BE" sz="1100" b="0" i="1">
                                <a:latin typeface="Cambria Math" panose="02040503050406030204" pitchFamily="18" charset="0"/>
                              </a:rPr>
                              <m:t>𝐾</m:t>
                            </m:r>
                          </m:e>
                          <m:sub>
                            <m:r>
                              <a:rPr lang="nl-BE" sz="1100" b="0" i="1">
                                <a:latin typeface="Cambria Math" panose="02040503050406030204" pitchFamily="18" charset="0"/>
                              </a:rPr>
                              <m:t>𝑖</m:t>
                            </m:r>
                          </m:sub>
                        </m:sSub>
                        <m:r>
                          <a:rPr lang="nl-BE" sz="1100" b="0" i="1">
                            <a:latin typeface="Cambria Math" panose="02040503050406030204" pitchFamily="18" charset="0"/>
                          </a:rPr>
                          <m:t>∗</m:t>
                        </m:r>
                        <m:r>
                          <a:rPr lang="nl-BE" sz="1100" b="0" i="1">
                            <a:latin typeface="Cambria Math" panose="02040503050406030204" pitchFamily="18" charset="0"/>
                          </a:rPr>
                          <m:t>𝑅</m:t>
                        </m:r>
                      </m:e>
                    </m:nary>
                  </m:oMath>
                </m:oMathPara>
              </a14:m>
              <a:endParaRPr lang="nl-BE" sz="1100"/>
            </a:p>
          </xdr:txBody>
        </xdr:sp>
      </mc:Choice>
      <mc:Fallback xmlns="">
        <xdr:sp macro="" textlink="">
          <xdr:nvSpPr>
            <xdr:cNvPr id="2" name="Tekstvak 1">
              <a:extLst>
                <a:ext uri="{FF2B5EF4-FFF2-40B4-BE49-F238E27FC236}">
                  <a16:creationId xmlns:a16="http://schemas.microsoft.com/office/drawing/2014/main" id="{45AF8533-C181-4E68-A528-6E77C0704994}"/>
                </a:ext>
              </a:extLst>
            </xdr:cNvPr>
            <xdr:cNvSpPr txBox="1"/>
          </xdr:nvSpPr>
          <xdr:spPr>
            <a:xfrm>
              <a:off x="247650" y="25332690"/>
              <a:ext cx="1044517" cy="473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𝐵𝑆𝐸=∑_(𝑖=0)^𝑡▒〖𝐾_𝑖∗𝑅〗</a:t>
              </a:r>
              <a:endParaRPr lang="nl-BE" sz="1100"/>
            </a:p>
          </xdr:txBody>
        </xdr:sp>
      </mc:Fallback>
    </mc:AlternateContent>
    <xdr:clientData/>
  </xdr:oneCellAnchor>
  <xdr:oneCellAnchor>
    <xdr:from>
      <xdr:col>0</xdr:col>
      <xdr:colOff>746760</xdr:colOff>
      <xdr:row>157</xdr:row>
      <xdr:rowOff>11430</xdr:rowOff>
    </xdr:from>
    <xdr:ext cx="2859309" cy="172227"/>
    <mc:AlternateContent xmlns:mc="http://schemas.openxmlformats.org/markup-compatibility/2006" xmlns:a14="http://schemas.microsoft.com/office/drawing/2010/main">
      <mc:Choice Requires="a14">
        <xdr:sp macro="" textlink="">
          <xdr:nvSpPr>
            <xdr:cNvPr id="3" name="Tekstvak 2">
              <a:extLst>
                <a:ext uri="{FF2B5EF4-FFF2-40B4-BE49-F238E27FC236}">
                  <a16:creationId xmlns:a16="http://schemas.microsoft.com/office/drawing/2014/main" id="{D3FA1483-DA9C-4888-90ED-B9434CBD8802}"/>
                </a:ext>
              </a:extLst>
            </xdr:cNvPr>
            <xdr:cNvSpPr txBox="1"/>
          </xdr:nvSpPr>
          <xdr:spPr>
            <a:xfrm>
              <a:off x="742950" y="25894665"/>
              <a:ext cx="28593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BE" sz="1100" b="0" i="1">
                            <a:latin typeface="Cambria Math" panose="02040503050406030204" pitchFamily="18" charset="0"/>
                          </a:rPr>
                        </m:ctrlPr>
                      </m:sSubPr>
                      <m:e>
                        <m:r>
                          <a:rPr lang="nl-BE" sz="1100" b="0" i="1">
                            <a:latin typeface="Cambria Math" panose="02040503050406030204" pitchFamily="18" charset="0"/>
                          </a:rPr>
                          <m:t>𝐾</m:t>
                        </m:r>
                      </m:e>
                      <m:sub>
                        <m:r>
                          <a:rPr lang="nl-BE" sz="1100" b="0" i="1">
                            <a:latin typeface="Cambria Math" panose="02040503050406030204" pitchFamily="18" charset="0"/>
                          </a:rPr>
                          <m:t>𝑖</m:t>
                        </m:r>
                      </m:sub>
                    </m:sSub>
                    <m:r>
                      <a:rPr lang="nl-BE" sz="1100" b="0" i="1">
                        <a:latin typeface="Cambria Math" panose="02040503050406030204" pitchFamily="18" charset="0"/>
                      </a:rPr>
                      <m:t>=</m:t>
                    </m:r>
                    <m:r>
                      <m:rPr>
                        <m:nor/>
                      </m:rPr>
                      <a:rPr lang="nl-BE" sz="1100">
                        <a:solidFill>
                          <a:schemeClr val="tx1"/>
                        </a:solidFill>
                        <a:effectLst/>
                        <a:latin typeface="+mn-lt"/>
                        <a:ea typeface="+mn-ea"/>
                        <a:cs typeface="+mn-cs"/>
                      </a:rPr>
                      <m:t>uitstaand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kapitaal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op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einde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tijdstip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m:t>
                    </m:r>
                  </m:oMath>
                </m:oMathPara>
              </a14:m>
              <a:endParaRPr lang="nl-BE" sz="1100"/>
            </a:p>
          </xdr:txBody>
        </xdr:sp>
      </mc:Choice>
      <mc:Fallback xmlns="">
        <xdr:sp macro="" textlink="">
          <xdr:nvSpPr>
            <xdr:cNvPr id="3" name="Tekstvak 2">
              <a:extLst>
                <a:ext uri="{FF2B5EF4-FFF2-40B4-BE49-F238E27FC236}">
                  <a16:creationId xmlns:a16="http://schemas.microsoft.com/office/drawing/2014/main" id="{D3FA1483-DA9C-4888-90ED-B9434CBD8802}"/>
                </a:ext>
              </a:extLst>
            </xdr:cNvPr>
            <xdr:cNvSpPr txBox="1"/>
          </xdr:nvSpPr>
          <xdr:spPr>
            <a:xfrm>
              <a:off x="742950" y="25894665"/>
              <a:ext cx="28593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𝐾_𝑖=</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uitstaand kapitaal op het einde van tijdstip i</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830580</xdr:colOff>
      <xdr:row>158</xdr:row>
      <xdr:rowOff>11430</xdr:rowOff>
    </xdr:from>
    <xdr:ext cx="1544397" cy="172227"/>
    <mc:AlternateContent xmlns:mc="http://schemas.openxmlformats.org/markup-compatibility/2006" xmlns:a14="http://schemas.microsoft.com/office/drawing/2010/main">
      <mc:Choice Requires="a14">
        <xdr:sp macro="" textlink="">
          <xdr:nvSpPr>
            <xdr:cNvPr id="4" name="Tekstvak 3">
              <a:extLst>
                <a:ext uri="{FF2B5EF4-FFF2-40B4-BE49-F238E27FC236}">
                  <a16:creationId xmlns:a16="http://schemas.microsoft.com/office/drawing/2014/main" id="{6C6AFC58-5F6B-41CE-A29E-150352EA8568}"/>
                </a:ext>
              </a:extLst>
            </xdr:cNvPr>
            <xdr:cNvSpPr txBox="1"/>
          </xdr:nvSpPr>
          <xdr:spPr>
            <a:xfrm>
              <a:off x="828675" y="26075640"/>
              <a:ext cx="15443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𝑡</m:t>
                    </m:r>
                    <m:r>
                      <a:rPr lang="nl-BE" sz="1100" b="0" i="1">
                        <a:latin typeface="Cambria Math" panose="02040503050406030204" pitchFamily="18" charset="0"/>
                      </a:rPr>
                      <m:t>=</m:t>
                    </m:r>
                    <m:r>
                      <m:rPr>
                        <m:nor/>
                      </m:rPr>
                      <a:rPr lang="nl-BE" sz="1100">
                        <a:solidFill>
                          <a:schemeClr val="tx1"/>
                        </a:solidFill>
                        <a:effectLst/>
                        <a:latin typeface="+mn-lt"/>
                        <a:ea typeface="+mn-ea"/>
                        <a:cs typeface="+mn-cs"/>
                      </a:rPr>
                      <m:t>looptijd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lening</m:t>
                    </m:r>
                    <m:r>
                      <m:rPr>
                        <m:nor/>
                      </m:rPr>
                      <a:rPr lang="nl-BE" sz="1100">
                        <a:solidFill>
                          <a:schemeClr val="tx1"/>
                        </a:solidFill>
                        <a:effectLst/>
                        <a:latin typeface="+mn-lt"/>
                        <a:ea typeface="+mn-ea"/>
                        <a:cs typeface="+mn-cs"/>
                      </a:rPr>
                      <m:t> </m:t>
                    </m:r>
                  </m:oMath>
                </m:oMathPara>
              </a14:m>
              <a:endParaRPr lang="nl-BE" sz="1100"/>
            </a:p>
          </xdr:txBody>
        </xdr:sp>
      </mc:Choice>
      <mc:Fallback xmlns="">
        <xdr:sp macro="" textlink="">
          <xdr:nvSpPr>
            <xdr:cNvPr id="4" name="Tekstvak 3">
              <a:extLst>
                <a:ext uri="{FF2B5EF4-FFF2-40B4-BE49-F238E27FC236}">
                  <a16:creationId xmlns:a16="http://schemas.microsoft.com/office/drawing/2014/main" id="{6C6AFC58-5F6B-41CE-A29E-150352EA8568}"/>
                </a:ext>
              </a:extLst>
            </xdr:cNvPr>
            <xdr:cNvSpPr txBox="1"/>
          </xdr:nvSpPr>
          <xdr:spPr>
            <a:xfrm>
              <a:off x="828675" y="26075640"/>
              <a:ext cx="15443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𝑡=</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looptijd van de lening </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746760</xdr:colOff>
      <xdr:row>159</xdr:row>
      <xdr:rowOff>19050</xdr:rowOff>
    </xdr:from>
    <xdr:ext cx="13017794" cy="172227"/>
    <mc:AlternateContent xmlns:mc="http://schemas.openxmlformats.org/markup-compatibility/2006" xmlns:a14="http://schemas.microsoft.com/office/drawing/2010/main">
      <mc:Choice Requires="a14">
        <xdr:sp macro="" textlink="">
          <xdr:nvSpPr>
            <xdr:cNvPr id="5" name="Tekstvak 4">
              <a:extLst>
                <a:ext uri="{FF2B5EF4-FFF2-40B4-BE49-F238E27FC236}">
                  <a16:creationId xmlns:a16="http://schemas.microsoft.com/office/drawing/2014/main" id="{63CD07B2-2538-43D7-92AF-B2DFBFDCEF4C}"/>
                </a:ext>
              </a:extLst>
            </xdr:cNvPr>
            <xdr:cNvSpPr txBox="1"/>
          </xdr:nvSpPr>
          <xdr:spPr>
            <a:xfrm>
              <a:off x="742950" y="26256615"/>
              <a:ext cx="1301779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𝑅</m:t>
                    </m:r>
                    <m:r>
                      <a:rPr lang="nl-BE" sz="1100" b="0" i="1">
                        <a:latin typeface="Cambria Math" panose="02040503050406030204" pitchFamily="18" charset="0"/>
                      </a:rPr>
                      <m:t>=</m:t>
                    </m:r>
                    <m:r>
                      <m:rPr>
                        <m:nor/>
                      </m:rPr>
                      <a:rPr lang="nl-BE" sz="1100">
                        <a:solidFill>
                          <a:schemeClr val="tx1"/>
                        </a:solidFill>
                        <a:effectLst/>
                        <a:latin typeface="+mn-lt"/>
                        <a:ea typeface="+mn-ea"/>
                        <a:cs typeface="+mn-cs"/>
                      </a:rPr>
                      <m:t>intrestvoet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op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basis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referentiepercentage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volgens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mededeling</m:t>
                    </m:r>
                    <m:r>
                      <m:rPr>
                        <m:nor/>
                      </m:rPr>
                      <a:rPr lang="nl-BE" sz="1100">
                        <a:solidFill>
                          <a:schemeClr val="tx1"/>
                        </a:solidFill>
                        <a:effectLst/>
                        <a:latin typeface="+mn-lt"/>
                        <a:ea typeface="+mn-ea"/>
                        <a:cs typeface="+mn-cs"/>
                      </a:rPr>
                      <m:t> 2008/</m:t>
                    </m:r>
                    <m:r>
                      <m:rPr>
                        <m:nor/>
                      </m:rPr>
                      <a:rPr lang="nl-BE" sz="1100">
                        <a:solidFill>
                          <a:schemeClr val="tx1"/>
                        </a:solidFill>
                        <a:effectLst/>
                        <a:latin typeface="+mn-lt"/>
                        <a:ea typeface="+mn-ea"/>
                        <a:cs typeface="+mn-cs"/>
                      </a:rPr>
                      <m:t>C</m:t>
                    </m:r>
                    <m:r>
                      <m:rPr>
                        <m:nor/>
                      </m:rPr>
                      <a:rPr lang="nl-BE" sz="1100">
                        <a:solidFill>
                          <a:schemeClr val="tx1"/>
                        </a:solidFill>
                        <a:effectLst/>
                        <a:latin typeface="+mn-lt"/>
                        <a:ea typeface="+mn-ea"/>
                        <a:cs typeface="+mn-cs"/>
                      </a:rPr>
                      <m:t> 14/02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Europese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Commissie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verhoogd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een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marge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functie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risicoprofiel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bepaald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volgens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intern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model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Fonds</m:t>
                    </m:r>
                  </m:oMath>
                </m:oMathPara>
              </a14:m>
              <a:endParaRPr lang="nl-BE" sz="1100"/>
            </a:p>
          </xdr:txBody>
        </xdr:sp>
      </mc:Choice>
      <mc:Fallback xmlns="">
        <xdr:sp macro="" textlink="">
          <xdr:nvSpPr>
            <xdr:cNvPr id="5" name="Tekstvak 4">
              <a:extLst>
                <a:ext uri="{FF2B5EF4-FFF2-40B4-BE49-F238E27FC236}">
                  <a16:creationId xmlns:a16="http://schemas.microsoft.com/office/drawing/2014/main" id="{63CD07B2-2538-43D7-92AF-B2DFBFDCEF4C}"/>
                </a:ext>
              </a:extLst>
            </xdr:cNvPr>
            <xdr:cNvSpPr txBox="1"/>
          </xdr:nvSpPr>
          <xdr:spPr>
            <a:xfrm>
              <a:off x="742950" y="26256615"/>
              <a:ext cx="1301779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𝑅=</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intrestvoet op basis van het referentiepercentage volgens mededeling 2008/C 14/02 van de Europese Commissie, verhoogd met een marge in functie van het risicoprofiel en bepaald volgens het intern model van het Fonds</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243840</xdr:colOff>
      <xdr:row>60</xdr:row>
      <xdr:rowOff>179070</xdr:rowOff>
    </xdr:from>
    <xdr:ext cx="1044517" cy="473912"/>
    <mc:AlternateContent xmlns:mc="http://schemas.openxmlformats.org/markup-compatibility/2006" xmlns:a14="http://schemas.microsoft.com/office/drawing/2010/main">
      <mc:Choice Requires="a14">
        <xdr:sp macro="" textlink="">
          <xdr:nvSpPr>
            <xdr:cNvPr id="6" name="Tekstvak 5">
              <a:extLst>
                <a:ext uri="{FF2B5EF4-FFF2-40B4-BE49-F238E27FC236}">
                  <a16:creationId xmlns:a16="http://schemas.microsoft.com/office/drawing/2014/main" id="{20B3A17B-8054-41A6-B753-98848345D43F}"/>
                </a:ext>
              </a:extLst>
            </xdr:cNvPr>
            <xdr:cNvSpPr txBox="1"/>
          </xdr:nvSpPr>
          <xdr:spPr>
            <a:xfrm>
              <a:off x="243840" y="9284970"/>
              <a:ext cx="1044517" cy="473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𝐵𝑆𝐸</m:t>
                    </m:r>
                    <m:r>
                      <a:rPr lang="nl-BE" sz="1100" b="0" i="1">
                        <a:latin typeface="Cambria Math" panose="02040503050406030204" pitchFamily="18" charset="0"/>
                      </a:rPr>
                      <m:t>=</m:t>
                    </m:r>
                    <m:nary>
                      <m:naryPr>
                        <m:chr m:val="∑"/>
                        <m:ctrlPr>
                          <a:rPr lang="nl-BE" sz="1100" b="0" i="1">
                            <a:latin typeface="Cambria Math" panose="02040503050406030204" pitchFamily="18" charset="0"/>
                          </a:rPr>
                        </m:ctrlPr>
                      </m:naryPr>
                      <m:sub>
                        <m:r>
                          <a:rPr lang="nl-BE" sz="1100" b="0" i="1">
                            <a:latin typeface="Cambria Math" panose="02040503050406030204" pitchFamily="18" charset="0"/>
                          </a:rPr>
                          <m:t>𝑖</m:t>
                        </m:r>
                        <m:r>
                          <a:rPr lang="nl-BE" sz="1100" b="0" i="1">
                            <a:latin typeface="Cambria Math" panose="02040503050406030204" pitchFamily="18" charset="0"/>
                          </a:rPr>
                          <m:t>=0</m:t>
                        </m:r>
                      </m:sub>
                      <m:sup>
                        <m:r>
                          <a:rPr lang="nl-BE" sz="1100" b="0" i="1">
                            <a:latin typeface="Cambria Math" panose="02040503050406030204" pitchFamily="18" charset="0"/>
                          </a:rPr>
                          <m:t>𝑡</m:t>
                        </m:r>
                      </m:sup>
                      <m:e>
                        <m:sSub>
                          <m:sSubPr>
                            <m:ctrlPr>
                              <a:rPr lang="nl-BE" sz="1100" b="0" i="1">
                                <a:latin typeface="Cambria Math" panose="02040503050406030204" pitchFamily="18" charset="0"/>
                              </a:rPr>
                            </m:ctrlPr>
                          </m:sSubPr>
                          <m:e>
                            <m:r>
                              <a:rPr lang="nl-BE" sz="1100" b="0" i="1">
                                <a:latin typeface="Cambria Math" panose="02040503050406030204" pitchFamily="18" charset="0"/>
                              </a:rPr>
                              <m:t>𝐾</m:t>
                            </m:r>
                          </m:e>
                          <m:sub>
                            <m:r>
                              <a:rPr lang="nl-BE" sz="1100" b="0" i="1">
                                <a:latin typeface="Cambria Math" panose="02040503050406030204" pitchFamily="18" charset="0"/>
                              </a:rPr>
                              <m:t>𝑖</m:t>
                            </m:r>
                          </m:sub>
                        </m:sSub>
                        <m:r>
                          <a:rPr lang="nl-BE" sz="1100" b="0" i="1">
                            <a:latin typeface="Cambria Math" panose="02040503050406030204" pitchFamily="18" charset="0"/>
                          </a:rPr>
                          <m:t>∗</m:t>
                        </m:r>
                        <m:r>
                          <a:rPr lang="nl-BE" sz="1100" b="0" i="1">
                            <a:latin typeface="Cambria Math" panose="02040503050406030204" pitchFamily="18" charset="0"/>
                          </a:rPr>
                          <m:t>𝑅</m:t>
                        </m:r>
                      </m:e>
                    </m:nary>
                  </m:oMath>
                </m:oMathPara>
              </a14:m>
              <a:endParaRPr lang="nl-BE" sz="1100"/>
            </a:p>
          </xdr:txBody>
        </xdr:sp>
      </mc:Choice>
      <mc:Fallback xmlns="">
        <xdr:sp macro="" textlink="">
          <xdr:nvSpPr>
            <xdr:cNvPr id="6" name="Tekstvak 5">
              <a:extLst>
                <a:ext uri="{FF2B5EF4-FFF2-40B4-BE49-F238E27FC236}">
                  <a16:creationId xmlns:a16="http://schemas.microsoft.com/office/drawing/2014/main" id="{20B3A17B-8054-41A6-B753-98848345D43F}"/>
                </a:ext>
              </a:extLst>
            </xdr:cNvPr>
            <xdr:cNvSpPr txBox="1"/>
          </xdr:nvSpPr>
          <xdr:spPr>
            <a:xfrm>
              <a:off x="243840" y="9284970"/>
              <a:ext cx="1044517" cy="473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𝐵𝑆𝐸=∑_(𝑖=0)^𝑡▒〖𝐾_𝑖∗𝑅〗</a:t>
              </a:r>
              <a:endParaRPr lang="nl-BE" sz="1100"/>
            </a:p>
          </xdr:txBody>
        </xdr:sp>
      </mc:Fallback>
    </mc:AlternateContent>
    <xdr:clientData/>
  </xdr:oneCellAnchor>
  <xdr:oneCellAnchor>
    <xdr:from>
      <xdr:col>0</xdr:col>
      <xdr:colOff>746760</xdr:colOff>
      <xdr:row>64</xdr:row>
      <xdr:rowOff>11430</xdr:rowOff>
    </xdr:from>
    <xdr:ext cx="2859309" cy="172227"/>
    <mc:AlternateContent xmlns:mc="http://schemas.openxmlformats.org/markup-compatibility/2006" xmlns:a14="http://schemas.microsoft.com/office/drawing/2010/main">
      <mc:Choice Requires="a14">
        <xdr:sp macro="" textlink="">
          <xdr:nvSpPr>
            <xdr:cNvPr id="7" name="Tekstvak 6">
              <a:extLst>
                <a:ext uri="{FF2B5EF4-FFF2-40B4-BE49-F238E27FC236}">
                  <a16:creationId xmlns:a16="http://schemas.microsoft.com/office/drawing/2014/main" id="{287691E0-DE40-4164-B902-2108EFF17D0F}"/>
                </a:ext>
              </a:extLst>
            </xdr:cNvPr>
            <xdr:cNvSpPr txBox="1"/>
          </xdr:nvSpPr>
          <xdr:spPr>
            <a:xfrm>
              <a:off x="746760" y="9848850"/>
              <a:ext cx="28593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BE" sz="1100" b="0" i="1">
                            <a:latin typeface="Cambria Math" panose="02040503050406030204" pitchFamily="18" charset="0"/>
                          </a:rPr>
                        </m:ctrlPr>
                      </m:sSubPr>
                      <m:e>
                        <m:r>
                          <a:rPr lang="nl-BE" sz="1100" b="0" i="1">
                            <a:latin typeface="Cambria Math" panose="02040503050406030204" pitchFamily="18" charset="0"/>
                          </a:rPr>
                          <m:t>𝐾</m:t>
                        </m:r>
                      </m:e>
                      <m:sub>
                        <m:r>
                          <a:rPr lang="nl-BE" sz="1100" b="0" i="1">
                            <a:latin typeface="Cambria Math" panose="02040503050406030204" pitchFamily="18" charset="0"/>
                          </a:rPr>
                          <m:t>𝑖</m:t>
                        </m:r>
                      </m:sub>
                    </m:sSub>
                    <m:r>
                      <a:rPr lang="nl-BE" sz="1100" b="0" i="1">
                        <a:latin typeface="Cambria Math" panose="02040503050406030204" pitchFamily="18" charset="0"/>
                      </a:rPr>
                      <m:t>=</m:t>
                    </m:r>
                    <m:r>
                      <m:rPr>
                        <m:nor/>
                      </m:rPr>
                      <a:rPr lang="nl-BE" sz="1100">
                        <a:solidFill>
                          <a:schemeClr val="tx1"/>
                        </a:solidFill>
                        <a:effectLst/>
                        <a:latin typeface="+mn-lt"/>
                        <a:ea typeface="+mn-ea"/>
                        <a:cs typeface="+mn-cs"/>
                      </a:rPr>
                      <m:t>uitstaand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kapitaal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op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einde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tijdstip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m:t>
                    </m:r>
                  </m:oMath>
                </m:oMathPara>
              </a14:m>
              <a:endParaRPr lang="nl-BE" sz="1100"/>
            </a:p>
          </xdr:txBody>
        </xdr:sp>
      </mc:Choice>
      <mc:Fallback xmlns="">
        <xdr:sp macro="" textlink="">
          <xdr:nvSpPr>
            <xdr:cNvPr id="7" name="Tekstvak 6">
              <a:extLst>
                <a:ext uri="{FF2B5EF4-FFF2-40B4-BE49-F238E27FC236}">
                  <a16:creationId xmlns:a16="http://schemas.microsoft.com/office/drawing/2014/main" id="{287691E0-DE40-4164-B902-2108EFF17D0F}"/>
                </a:ext>
              </a:extLst>
            </xdr:cNvPr>
            <xdr:cNvSpPr txBox="1"/>
          </xdr:nvSpPr>
          <xdr:spPr>
            <a:xfrm>
              <a:off x="746760" y="9848850"/>
              <a:ext cx="28593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𝐾_𝑖=</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uitstaand kapitaal op het einde van tijdstip i</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830580</xdr:colOff>
      <xdr:row>65</xdr:row>
      <xdr:rowOff>11430</xdr:rowOff>
    </xdr:from>
    <xdr:ext cx="1544397" cy="172227"/>
    <mc:AlternateContent xmlns:mc="http://schemas.openxmlformats.org/markup-compatibility/2006" xmlns:a14="http://schemas.microsoft.com/office/drawing/2010/main">
      <mc:Choice Requires="a14">
        <xdr:sp macro="" textlink="">
          <xdr:nvSpPr>
            <xdr:cNvPr id="8" name="Tekstvak 7">
              <a:extLst>
                <a:ext uri="{FF2B5EF4-FFF2-40B4-BE49-F238E27FC236}">
                  <a16:creationId xmlns:a16="http://schemas.microsoft.com/office/drawing/2014/main" id="{892DB12D-636B-4C58-A80F-813EF45CD07F}"/>
                </a:ext>
              </a:extLst>
            </xdr:cNvPr>
            <xdr:cNvSpPr txBox="1"/>
          </xdr:nvSpPr>
          <xdr:spPr>
            <a:xfrm>
              <a:off x="830580" y="10031730"/>
              <a:ext cx="15443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𝑡</m:t>
                    </m:r>
                    <m:r>
                      <a:rPr lang="nl-BE" sz="1100" b="0" i="1">
                        <a:latin typeface="Cambria Math" panose="02040503050406030204" pitchFamily="18" charset="0"/>
                      </a:rPr>
                      <m:t>=</m:t>
                    </m:r>
                    <m:r>
                      <m:rPr>
                        <m:nor/>
                      </m:rPr>
                      <a:rPr lang="nl-BE" sz="1100">
                        <a:solidFill>
                          <a:schemeClr val="tx1"/>
                        </a:solidFill>
                        <a:effectLst/>
                        <a:latin typeface="+mn-lt"/>
                        <a:ea typeface="+mn-ea"/>
                        <a:cs typeface="+mn-cs"/>
                      </a:rPr>
                      <m:t>looptijd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lening</m:t>
                    </m:r>
                    <m:r>
                      <m:rPr>
                        <m:nor/>
                      </m:rPr>
                      <a:rPr lang="nl-BE" sz="1100">
                        <a:solidFill>
                          <a:schemeClr val="tx1"/>
                        </a:solidFill>
                        <a:effectLst/>
                        <a:latin typeface="+mn-lt"/>
                        <a:ea typeface="+mn-ea"/>
                        <a:cs typeface="+mn-cs"/>
                      </a:rPr>
                      <m:t> </m:t>
                    </m:r>
                  </m:oMath>
                </m:oMathPara>
              </a14:m>
              <a:endParaRPr lang="nl-BE" sz="1100"/>
            </a:p>
          </xdr:txBody>
        </xdr:sp>
      </mc:Choice>
      <mc:Fallback xmlns="">
        <xdr:sp macro="" textlink="">
          <xdr:nvSpPr>
            <xdr:cNvPr id="8" name="Tekstvak 7">
              <a:extLst>
                <a:ext uri="{FF2B5EF4-FFF2-40B4-BE49-F238E27FC236}">
                  <a16:creationId xmlns:a16="http://schemas.microsoft.com/office/drawing/2014/main" id="{892DB12D-636B-4C58-A80F-813EF45CD07F}"/>
                </a:ext>
              </a:extLst>
            </xdr:cNvPr>
            <xdr:cNvSpPr txBox="1"/>
          </xdr:nvSpPr>
          <xdr:spPr>
            <a:xfrm>
              <a:off x="830580" y="10031730"/>
              <a:ext cx="15443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𝑡=</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looptijd van de lening </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746760</xdr:colOff>
      <xdr:row>66</xdr:row>
      <xdr:rowOff>19050</xdr:rowOff>
    </xdr:from>
    <xdr:ext cx="13017794" cy="172227"/>
    <mc:AlternateContent xmlns:mc="http://schemas.openxmlformats.org/markup-compatibility/2006" xmlns:a14="http://schemas.microsoft.com/office/drawing/2010/main">
      <mc:Choice Requires="a14">
        <xdr:sp macro="" textlink="">
          <xdr:nvSpPr>
            <xdr:cNvPr id="9" name="Tekstvak 8">
              <a:extLst>
                <a:ext uri="{FF2B5EF4-FFF2-40B4-BE49-F238E27FC236}">
                  <a16:creationId xmlns:a16="http://schemas.microsoft.com/office/drawing/2014/main" id="{B75815B6-E1E0-4FD3-9101-25F7583DB145}"/>
                </a:ext>
              </a:extLst>
            </xdr:cNvPr>
            <xdr:cNvSpPr txBox="1"/>
          </xdr:nvSpPr>
          <xdr:spPr>
            <a:xfrm>
              <a:off x="746760" y="10222230"/>
              <a:ext cx="1301779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𝑅</m:t>
                    </m:r>
                    <m:r>
                      <a:rPr lang="nl-BE" sz="1100" b="0" i="1">
                        <a:latin typeface="Cambria Math" panose="02040503050406030204" pitchFamily="18" charset="0"/>
                      </a:rPr>
                      <m:t>=</m:t>
                    </m:r>
                    <m:r>
                      <m:rPr>
                        <m:nor/>
                      </m:rPr>
                      <a:rPr lang="nl-BE" sz="1100">
                        <a:solidFill>
                          <a:schemeClr val="tx1"/>
                        </a:solidFill>
                        <a:effectLst/>
                        <a:latin typeface="+mn-lt"/>
                        <a:ea typeface="+mn-ea"/>
                        <a:cs typeface="+mn-cs"/>
                      </a:rPr>
                      <m:t>intrestvoet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op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basis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referentiepercentage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volgens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mededeling</m:t>
                    </m:r>
                    <m:r>
                      <m:rPr>
                        <m:nor/>
                      </m:rPr>
                      <a:rPr lang="nl-BE" sz="1100">
                        <a:solidFill>
                          <a:schemeClr val="tx1"/>
                        </a:solidFill>
                        <a:effectLst/>
                        <a:latin typeface="+mn-lt"/>
                        <a:ea typeface="+mn-ea"/>
                        <a:cs typeface="+mn-cs"/>
                      </a:rPr>
                      <m:t> 2008/</m:t>
                    </m:r>
                    <m:r>
                      <m:rPr>
                        <m:nor/>
                      </m:rPr>
                      <a:rPr lang="nl-BE" sz="1100">
                        <a:solidFill>
                          <a:schemeClr val="tx1"/>
                        </a:solidFill>
                        <a:effectLst/>
                        <a:latin typeface="+mn-lt"/>
                        <a:ea typeface="+mn-ea"/>
                        <a:cs typeface="+mn-cs"/>
                      </a:rPr>
                      <m:t>C</m:t>
                    </m:r>
                    <m:r>
                      <m:rPr>
                        <m:nor/>
                      </m:rPr>
                      <a:rPr lang="nl-BE" sz="1100">
                        <a:solidFill>
                          <a:schemeClr val="tx1"/>
                        </a:solidFill>
                        <a:effectLst/>
                        <a:latin typeface="+mn-lt"/>
                        <a:ea typeface="+mn-ea"/>
                        <a:cs typeface="+mn-cs"/>
                      </a:rPr>
                      <m:t> 14/02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Europese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Commissie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verhoogd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een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marge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functie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risicoprofiel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bepaald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volgens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intern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model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Fonds</m:t>
                    </m:r>
                  </m:oMath>
                </m:oMathPara>
              </a14:m>
              <a:endParaRPr lang="nl-BE" sz="1100"/>
            </a:p>
          </xdr:txBody>
        </xdr:sp>
      </mc:Choice>
      <mc:Fallback xmlns="">
        <xdr:sp macro="" textlink="">
          <xdr:nvSpPr>
            <xdr:cNvPr id="9" name="Tekstvak 8">
              <a:extLst>
                <a:ext uri="{FF2B5EF4-FFF2-40B4-BE49-F238E27FC236}">
                  <a16:creationId xmlns:a16="http://schemas.microsoft.com/office/drawing/2014/main" id="{B75815B6-E1E0-4FD3-9101-25F7583DB145}"/>
                </a:ext>
              </a:extLst>
            </xdr:cNvPr>
            <xdr:cNvSpPr txBox="1"/>
          </xdr:nvSpPr>
          <xdr:spPr>
            <a:xfrm>
              <a:off x="746760" y="10222230"/>
              <a:ext cx="1301779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𝑅=</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intrestvoet op basis van het referentiepercentage volgens mededeling 2008/C 14/02 van de Europese Commissie, verhoogd met een marge in functie van het risicoprofiel en bepaald volgens het intern model van het Fonds</a:t>
              </a:r>
              <a:r>
                <a:rPr lang="nl-BE" sz="1100" i="0">
                  <a:solidFill>
                    <a:schemeClr val="tx1"/>
                  </a:solidFill>
                  <a:effectLst/>
                  <a:latin typeface="+mn-lt"/>
                  <a:ea typeface="+mn-ea"/>
                  <a:cs typeface="+mn-cs"/>
                </a:rPr>
                <a:t>"</a:t>
              </a:r>
              <a:endParaRPr lang="nl-BE" sz="1100"/>
            </a:p>
          </xdr:txBody>
        </xdr:sp>
      </mc:Fallback>
    </mc:AlternateContent>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projecten/agressie%20en%20vrijheidsbeperkende%20maatregelen/3_dossiers/4%20dossiermappen/PVA%20102%20De%20Vijver%20-%20Deurne" TargetMode="External"/><Relationship Id="rId18" Type="http://schemas.openxmlformats.org/officeDocument/2006/relationships/hyperlink" Target="../../../projecten/agressie%20en%20vrijheidsbeperkende%20maatregelen/3_dossiers/4%20dossiermappen/PVA%20133%20Pamela%20-%20Kortrijk" TargetMode="External"/><Relationship Id="rId26" Type="http://schemas.openxmlformats.org/officeDocument/2006/relationships/hyperlink" Target="../../../projecten/agressie%20en%20vrijheidsbeperkende%20maatregelen/3_dossiers/4%20dossiermappen/PVA%20010%20quater%20Steevliet%20-%20Melle" TargetMode="External"/><Relationship Id="rId39" Type="http://schemas.openxmlformats.org/officeDocument/2006/relationships/hyperlink" Target="../../../projecten/agressie%20en%20vrijheidsbeperkende%20maatregelen/3_dossiers/4%20dossiermappen/PVA%20028%20tris%20Medisch%20Centrum%20Sint%20Jozef%20-%20Bilzen" TargetMode="External"/><Relationship Id="rId21" Type="http://schemas.openxmlformats.org/officeDocument/2006/relationships/hyperlink" Target="../../../projecten/agressie%20en%20vrijheidsbeperkende%20maatregelen/3_dossiers/4%20dossiermappen/PVA%20142%20Schoonderhage%20-%20Pollare" TargetMode="External"/><Relationship Id="rId34" Type="http://schemas.openxmlformats.org/officeDocument/2006/relationships/hyperlink" Target="../../../projecten/agressie%20en%20vrijheidsbeperkende%20maatregelen/3_dossiers/4%20dossiermappen/PVA%20146%20Sporen%20-%20Heverlee" TargetMode="External"/><Relationship Id="rId42" Type="http://schemas.openxmlformats.org/officeDocument/2006/relationships/hyperlink" Target="../../../projecten/agressie%20en%20vrijheidsbeperkende%20maatregelen/3_dossiers/4%20dossiermappen/PVA%20044%20bis%20Emiliani%20-%20Lokeren" TargetMode="External"/><Relationship Id="rId47" Type="http://schemas.openxmlformats.org/officeDocument/2006/relationships/hyperlink" Target="../../../projecten/agressie%20en%20vrijheidsbeperkende%20maatregelen/3_dossiers/4%20dossiermappen/PVA%20111%20t%20Weyerke%20-%20Heusen-Zolder" TargetMode="External"/><Relationship Id="rId50" Type="http://schemas.openxmlformats.org/officeDocument/2006/relationships/hyperlink" Target="../../../projecten/agressie%20en%20vrijheidsbeperkende%20maatregelen/3_dossiers/4%20dossiermappen/PVA%20120%20Hof%20Ter%20Schelde%20-%20Antwerpen" TargetMode="External"/><Relationship Id="rId55" Type="http://schemas.openxmlformats.org/officeDocument/2006/relationships/hyperlink" Target="../../../projecten/agressie%20en%20vrijheidsbeperkende%20maatregelen/3_dossiers/4%20dossiermappen/PVA%20128%20Monsheide%20-%20Peer" TargetMode="External"/><Relationship Id="rId63" Type="http://schemas.openxmlformats.org/officeDocument/2006/relationships/hyperlink" Target="../../../projecten/agressie%20en%20vrijheidsbeperkende%20maatregelen/3_dossiers/4%20dossiermappen/PVA%20148%20Zonnehoeve%20Living+%20-%20Eke" TargetMode="External"/><Relationship Id="rId68" Type="http://schemas.openxmlformats.org/officeDocument/2006/relationships/hyperlink" Target="../../../projecten/agressie%20en%20vrijheidsbeperkende%20maatregelen/3_dossiers/4%20dossiermappen/PVA%20112%20Bethani&#235;%20-%20Zoersel" TargetMode="External"/><Relationship Id="rId7" Type="http://schemas.openxmlformats.org/officeDocument/2006/relationships/hyperlink" Target="../../../projecten/agressie%20en%20vrijheidsbeperkende%20maatregelen/3_dossiers/4%20dossiermappen/PVA%20058%20tris%20Adem%20-%20Lovenjoel" TargetMode="External"/><Relationship Id="rId2" Type="http://schemas.openxmlformats.org/officeDocument/2006/relationships/hyperlink" Target="../../../../../:f:/r/sites/vipa/projecten/agressie%20en%20vrijheidsbeperkende%20maatregelen/3_dossiers/4%20dossiermappen/PVA%20119%20Groep%20Phillipus%20Neri%20GPN%20GGZ%20TBE%20Waas%20en%20Dender%20PZ%20St-Lucia?csf=1&amp;web=1&amp;e=yYOjb2" TargetMode="External"/><Relationship Id="rId16" Type="http://schemas.openxmlformats.org/officeDocument/2006/relationships/hyperlink" Target="../../../projecten/agressie%20en%20vrijheidsbeperkende%20maatregelen/3_dossiers/4%20dossiermappen/PVA%20121%20Huize%20Eyckerheide%20-%20Bornem" TargetMode="External"/><Relationship Id="rId29" Type="http://schemas.openxmlformats.org/officeDocument/2006/relationships/hyperlink" Target="../../../projecten/agressie%20en%20vrijheidsbeperkende%20maatregelen/3_dossiers/4%20dossiermappen/PVA%20048%20bis%20Covida%20-%20Maaseik" TargetMode="External"/><Relationship Id="rId1" Type="http://schemas.openxmlformats.org/officeDocument/2006/relationships/hyperlink" Target="../../../../../:f:/r/sites/vipa/projecten/agressie%20en%20vrijheidsbeperkende%20maatregelen/3_dossiers/4%20dossiermappen/PVA%20113%20AZ%20Delta%20-%20Roeselare?csf=1&amp;web=1&amp;e=PyCbhA" TargetMode="External"/><Relationship Id="rId6" Type="http://schemas.openxmlformats.org/officeDocument/2006/relationships/hyperlink" Target="../../../../../:f:/r/sites/vipa/projecten/agressie%20en%20vrijheidsbeperkende%20maatregelen/3_dossiers/4%20dossiermappen/PVA%20024%20quater%20Hagewinde%20MFC%20-%20Lokeren?csf=1&amp;web=1&amp;e=RvwTkS" TargetMode="External"/><Relationship Id="rId11" Type="http://schemas.openxmlformats.org/officeDocument/2006/relationships/hyperlink" Target="../../../projecten/agressie%20en%20vrijheidsbeperkende%20maatregelen/3_dossiers/4%20dossiermappen/PVA%20066%20tris%20Inspirant%20-%20Oostduinkerke" TargetMode="External"/><Relationship Id="rId24" Type="http://schemas.openxmlformats.org/officeDocument/2006/relationships/hyperlink" Target="../../../projecten/agressie%20en%20vrijheidsbeperkende%20maatregelen/3_dossiers/4%20dossiermappen/PVA%20151%20Raakzaam%20-%20Sint-Niklaas" TargetMode="External"/><Relationship Id="rId32" Type="http://schemas.openxmlformats.org/officeDocument/2006/relationships/hyperlink" Target="../../../projecten/agressie%20en%20vrijheidsbeperkende%20maatregelen/3_dossiers/4%20dossiermappen/PVA%20117%20OC%20Cirkant%20-%20Aartrijke" TargetMode="External"/><Relationship Id="rId37" Type="http://schemas.openxmlformats.org/officeDocument/2006/relationships/hyperlink" Target="../../../projecten/agressie%20en%20vrijheidsbeperkende%20maatregelen/3_dossiers/4%20dossiermappen/PVA%20017%20bis%20PC%20Dr%20Guislain%20-%20Gent" TargetMode="External"/><Relationship Id="rId40" Type="http://schemas.openxmlformats.org/officeDocument/2006/relationships/hyperlink" Target="../../../projecten/agressie%20en%20vrijheidsbeperkende%20maatregelen/3_dossiers/4%20dossiermappen/PVA%20029%20tris%20Vitaz%20-%20Sint-Niklaas" TargetMode="External"/><Relationship Id="rId45" Type="http://schemas.openxmlformats.org/officeDocument/2006/relationships/hyperlink" Target="../../../projecten/agressie%20en%20vrijheidsbeperkende%20maatregelen/3_dossiers/4%20dossiermappen/PVA%20086%20bis%20Zorggroep%20Multiversum%20-%20Boechout" TargetMode="External"/><Relationship Id="rId53" Type="http://schemas.openxmlformats.org/officeDocument/2006/relationships/hyperlink" Target="../../../projecten/agressie%20en%20vrijheidsbeperkende%20maatregelen/3_dossiers/4%20dossiermappen/PVA%20125%20Koniklijk%20Instituut_Woluwe%20-%20Sint-Lambrechts-Woluwe" TargetMode="External"/><Relationship Id="rId58" Type="http://schemas.openxmlformats.org/officeDocument/2006/relationships/hyperlink" Target="../../../projecten/agressie%20en%20vrijheidsbeperkende%20maatregelen/3_dossiers/4%20dossiermappen/PVA%20135%20PC%20Sint%20Amandus%20-%20Beernem" TargetMode="External"/><Relationship Id="rId66" Type="http://schemas.openxmlformats.org/officeDocument/2006/relationships/hyperlink" Target="../../../projecten/agressie%20en%20vrijheidsbeperkende%20maatregelen/3_dossiers/4%20dossiermappen/PVA%20155%20Merlijn%20-%20Deurne" TargetMode="External"/><Relationship Id="rId5" Type="http://schemas.openxmlformats.org/officeDocument/2006/relationships/hyperlink" Target="../../../../../:f:/r/sites/vipa/projecten/agressie%20en%20vrijheidsbeperkende%20maatregelen/3_dossiers/4%20dossiermappen/PVA%20009%20tris%20Jeugdzorg%20Emmaus%20Mechelen?csf=1&amp;web=1&amp;e=EklHQJ" TargetMode="External"/><Relationship Id="rId15" Type="http://schemas.openxmlformats.org/officeDocument/2006/relationships/hyperlink" Target="../../../projecten/agressie%20en%20vrijheidsbeperkende%20maatregelen/3_dossiers/4%20dossiermappen/PVA%20116%20AZ%20West%20-%20Veurne" TargetMode="External"/><Relationship Id="rId23" Type="http://schemas.openxmlformats.org/officeDocument/2006/relationships/hyperlink" Target="../../../projecten/agressie%20en%20vrijheidsbeperkende%20maatregelen/3_dossiers/4%20dossiermappen/PVA%20149%20Zonnelied%20-%20Roosdaal" TargetMode="External"/><Relationship Id="rId28" Type="http://schemas.openxmlformats.org/officeDocument/2006/relationships/hyperlink" Target="../../../projecten/agressie%20en%20vrijheidsbeperkende%20maatregelen/3_dossiers/4%20dossiermappen/PVA%20038%20tris%20VOT%20voor%20ZW%20Vlaanderen%20-%20Ieper" TargetMode="External"/><Relationship Id="rId36" Type="http://schemas.openxmlformats.org/officeDocument/2006/relationships/hyperlink" Target="../../../projecten/agressie%20en%20vrijheidsbeperkende%20maatregelen/3_dossiers/4%20dossiermappen/PVA%20126%20Mariahuis%20-%20Alken" TargetMode="External"/><Relationship Id="rId49" Type="http://schemas.openxmlformats.org/officeDocument/2006/relationships/hyperlink" Target="../../../projecten/agressie%20en%20vrijheidsbeperkende%20maatregelen/3_dossiers/4%20dossiermappen/PVA%20115%20AZ%20Oostende%20-%20Oostende" TargetMode="External"/><Relationship Id="rId57" Type="http://schemas.openxmlformats.org/officeDocument/2006/relationships/hyperlink" Target="../../../projecten/agressie%20en%20vrijheidsbeperkende%20maatregelen/3_dossiers/4%20dossiermappen/PVA%20131%20Oostrem%20-%20Herent" TargetMode="External"/><Relationship Id="rId61" Type="http://schemas.openxmlformats.org/officeDocument/2006/relationships/hyperlink" Target="../../../projecten/agressie%20en%20vrijheidsbeperkende%20maatregelen/3_dossiers/4%20dossiermappen/PVA%20141%20PZ%20Sint-Annendael%20Grauwzusters%20-%20Diest" TargetMode="External"/><Relationship Id="rId10" Type="http://schemas.openxmlformats.org/officeDocument/2006/relationships/hyperlink" Target="../../../projecten/agressie%20en%20vrijheidsbeperkende%20maatregelen/3_dossiers/4%20dossiermappen/PVA%20015%20quater%20OPZ%20-%20Geel" TargetMode="External"/><Relationship Id="rId19" Type="http://schemas.openxmlformats.org/officeDocument/2006/relationships/hyperlink" Target="../../../projecten/agressie%20en%20vrijheidsbeperkende%20maatregelen/3_dossiers/4%20dossiermappen/PVA%20134%20PC%20Ariadne%20-%20Lede" TargetMode="External"/><Relationship Id="rId31" Type="http://schemas.openxmlformats.org/officeDocument/2006/relationships/hyperlink" Target="../../../projecten/agressie%20en%20vrijheidsbeperkende%20maatregelen/3_dossiers/4%20dossiermappen/PVA%20108%20PC%20Sint-Jan%20Baptist%20-%20Zelzate" TargetMode="External"/><Relationship Id="rId44" Type="http://schemas.openxmlformats.org/officeDocument/2006/relationships/hyperlink" Target="../../../projecten/agressie%20en%20vrijheidsbeperkende%20maatregelen/3_dossiers/4%20dossiermappen/PVA%20085%20bis%20Huize%20Tordale%20-%20Torhout" TargetMode="External"/><Relationship Id="rId52" Type="http://schemas.openxmlformats.org/officeDocument/2006/relationships/hyperlink" Target="../../../projecten/agressie%20en%20vrijheidsbeperkende%20maatregelen/3_dossiers/4%20dossiermappen/PVA%20124%20Klim%20-%20Diegem" TargetMode="External"/><Relationship Id="rId60" Type="http://schemas.openxmlformats.org/officeDocument/2006/relationships/hyperlink" Target="../../../projecten/agressie%20en%20vrijheidsbeperkende%20maatregelen/3_dossiers/4%20dossiermappen/PVA%20140%20PZ%20Sint-Alexius%20-%20Grimbergen" TargetMode="External"/><Relationship Id="rId65" Type="http://schemas.openxmlformats.org/officeDocument/2006/relationships/hyperlink" Target="../../../projecten/agressie%20en%20vrijheidsbeperkende%20maatregelen/3_dossiers/4%20dossiermappen/PVA%20154%20Moza&#239;k%20-%20Oostakker" TargetMode="External"/><Relationship Id="rId4" Type="http://schemas.openxmlformats.org/officeDocument/2006/relationships/hyperlink" Target="../../../../../:f:/r/sites/vipa/projecten/agressie%20en%20vrijheidsbeperkende%20maatregelen/3_dossiers/4%20dossiermappen/PVA%20006%20bis%20Cirkant_Turnhout?csf=1&amp;web=1&amp;e=B2JnOY" TargetMode="External"/><Relationship Id="rId9" Type="http://schemas.openxmlformats.org/officeDocument/2006/relationships/hyperlink" Target="../../../projecten/agressie%20en%20vrijheidsbeperkende%20maatregelen/3_dossiers/4%20dossiermappen/PVA%20011%20quater%20Het%20Giels%20Bos%20-%20Gierle" TargetMode="External"/><Relationship Id="rId14" Type="http://schemas.openxmlformats.org/officeDocument/2006/relationships/hyperlink" Target="../../../projecten/agressie%20en%20vrijheidsbeperkende%20maatregelen/3_dossiers/4%20dossiermappen/PVA%20110%20Uniek%20-%20Brugge" TargetMode="External"/><Relationship Id="rId22" Type="http://schemas.openxmlformats.org/officeDocument/2006/relationships/hyperlink" Target="../../../projecten/agressie%20en%20vrijheidsbeperkende%20maatregelen/3_dossiers/4%20dossiermappen/PVA%20147%20ZNA%20PZ%20Stuivenberg%20-%20Antwerpen" TargetMode="External"/><Relationship Id="rId27" Type="http://schemas.openxmlformats.org/officeDocument/2006/relationships/hyperlink" Target="../../../projecten/agressie%20en%20vrijheidsbeperkende%20maatregelen/3_dossiers/4%20dossiermappen/PVA%20020%20tris%20UZ%20Gent%20-%20Gent" TargetMode="External"/><Relationship Id="rId30" Type="http://schemas.openxmlformats.org/officeDocument/2006/relationships/hyperlink" Target="../../../projecten/agressie%20en%20vrijheidsbeperkende%20maatregelen/3_dossiers/4%20dossiermappen/PVA%20094%20bis%20Ter%20Loke%20-%20Vosselaar" TargetMode="External"/><Relationship Id="rId35" Type="http://schemas.openxmlformats.org/officeDocument/2006/relationships/hyperlink" Target="../../../projecten/agressie%20en%20vrijheidsbeperkende%20maatregelen/3_dossiers/4%20dossiermappen/PVA%20152%20De%20Patio%20-%20Brugge" TargetMode="External"/><Relationship Id="rId43" Type="http://schemas.openxmlformats.org/officeDocument/2006/relationships/hyperlink" Target="../../../projecten/agressie%20en%20vrijheidsbeperkende%20maatregelen/3_dossiers/4%20dossiermappen/PVA%20045%20bis%20Blijdorp%20-%20Buggenhout" TargetMode="External"/><Relationship Id="rId48" Type="http://schemas.openxmlformats.org/officeDocument/2006/relationships/hyperlink" Target="../../../projecten/agressie%20en%20vrijheidsbeperkende%20maatregelen/3_dossiers/4%20dossiermappen/PVA%20114%20AZ%20Groeninge%20-%20Kortrijk" TargetMode="External"/><Relationship Id="rId56" Type="http://schemas.openxmlformats.org/officeDocument/2006/relationships/hyperlink" Target="../../../projecten/agressie%20en%20vrijheidsbeperkende%20maatregelen/3_dossiers/4%20dossiermappen/PVA%20129%20Nektari%20-%20Puurs-Sint-Amands" TargetMode="External"/><Relationship Id="rId64" Type="http://schemas.openxmlformats.org/officeDocument/2006/relationships/hyperlink" Target="../../../projecten/agressie%20en%20vrijheidsbeperkende%20maatregelen/3_dossiers/4%20dossiermappen/PVA%20150%20De%20Bolster%20-%20Zwalm" TargetMode="External"/><Relationship Id="rId69" Type="http://schemas.openxmlformats.org/officeDocument/2006/relationships/printerSettings" Target="../printerSettings/printerSettings2.bin"/><Relationship Id="rId8" Type="http://schemas.openxmlformats.org/officeDocument/2006/relationships/hyperlink" Target="../../../projecten/agressie%20en%20vrijheidsbeperkende%20maatregelen/3_dossiers/4%20dossiermappen/PVA%20139%20PZ%20Onzelievevrouw%20-%20Brugge" TargetMode="External"/><Relationship Id="rId51" Type="http://schemas.openxmlformats.org/officeDocument/2006/relationships/hyperlink" Target="../../../projecten/agressie%20en%20vrijheidsbeperkende%20maatregelen/3_dossiers/4%20dossiermappen/PVA%20123%20Kerckstede%20-%20Oostnieuwkerke" TargetMode="External"/><Relationship Id="rId3" Type="http://schemas.openxmlformats.org/officeDocument/2006/relationships/hyperlink" Target="../../../../../:f:/r/sites/vipa/projecten/agressie%20en%20vrijheidsbeperkende%20maatregelen/3_dossiers/4%20dossiermappen/PVA%20104%20Havezate%20-%20Veurne?csf=1&amp;web=1&amp;e=eigp14" TargetMode="External"/><Relationship Id="rId12" Type="http://schemas.openxmlformats.org/officeDocument/2006/relationships/hyperlink" Target="../../../projecten/agressie%20en%20vrijheidsbeperkende%20maatregelen/3_dossiers/4%20dossiermappen/PVA%20099%20bis%20Ruyskensveld%20-%20Erembodegem" TargetMode="External"/><Relationship Id="rId17" Type="http://schemas.openxmlformats.org/officeDocument/2006/relationships/hyperlink" Target="../../../projecten/agressie%20en%20vrijheidsbeperkende%20maatregelen/3_dossiers/4%20dossiermappen/PVA%20132%20OPZC%20Rekem%20-%20Rekem" TargetMode="External"/><Relationship Id="rId25" Type="http://schemas.openxmlformats.org/officeDocument/2006/relationships/hyperlink" Target="../../../projecten/agressie%20en%20vrijheidsbeperkende%20maatregelen/3_dossiers/4%20dossiermappen/PVA%20008%20bis%20Asster%20-%20Sint-truiden" TargetMode="External"/><Relationship Id="rId33" Type="http://schemas.openxmlformats.org/officeDocument/2006/relationships/hyperlink" Target="../../../projecten/agressie%20en%20vrijheidsbeperkende%20maatregelen/3_dossiers/4%20dossiermappen/PVA%20122%20Jeugdzorg%20-%20Nazareth" TargetMode="External"/><Relationship Id="rId38" Type="http://schemas.openxmlformats.org/officeDocument/2006/relationships/hyperlink" Target="../../../projecten/agressie%20en%20vrijheidsbeperkende%20maatregelen/3_dossiers/4%20dossiermappen/PVA%20023%20bis%20PCGS%20-%20Gent" TargetMode="External"/><Relationship Id="rId46" Type="http://schemas.openxmlformats.org/officeDocument/2006/relationships/hyperlink" Target="../../../projecten/agressie%20en%20vrijheidsbeperkende%20maatregelen/3_dossiers/4%20dossiermappen/PVA%20105%20Stijn%20-%20Kamiano%20-%20Scherpenheuvel" TargetMode="External"/><Relationship Id="rId59" Type="http://schemas.openxmlformats.org/officeDocument/2006/relationships/hyperlink" Target="../../../projecten/agressie%20en%20vrijheidsbeperkende%20maatregelen/3_dossiers/4%20dossiermappen/PVA%20137%20PZ%20Frapello%20-%20Zottegem" TargetMode="External"/><Relationship Id="rId67" Type="http://schemas.openxmlformats.org/officeDocument/2006/relationships/hyperlink" Target="../../../projecten/agressie%20en%20vrijheidsbeperkende%20maatregelen/3_dossiers/4%20dossiermappen/PVA%20026%20quater%20Sint-Gregorius%20MFC%20-%20Gentbrugge" TargetMode="External"/><Relationship Id="rId20" Type="http://schemas.openxmlformats.org/officeDocument/2006/relationships/hyperlink" Target="../../../projecten/agressie%20en%20vrijheidsbeperkende%20maatregelen/3_dossiers/4%20dossiermappen/PVA%20138%20PZ%20Heilig%20Hart%20-%20Ieper" TargetMode="External"/><Relationship Id="rId41" Type="http://schemas.openxmlformats.org/officeDocument/2006/relationships/hyperlink" Target="../../../projecten/agressie%20en%20vrijheidsbeperkende%20maatregelen/3_dossiers/4%20dossiermappen/PVA%20036%20bis%20PHZ%20Familie%20-%20Kortrijk" TargetMode="External"/><Relationship Id="rId54" Type="http://schemas.openxmlformats.org/officeDocument/2006/relationships/hyperlink" Target="../../../projecten/agressie%20en%20vrijheidsbeperkende%20maatregelen/3_dossiers/4%20dossiermappen/PVA%20127%20Monnikenheide-%20Spectrum%20-%20Zoersel" TargetMode="External"/><Relationship Id="rId62" Type="http://schemas.openxmlformats.org/officeDocument/2006/relationships/hyperlink" Target="../../../projecten/agressie%20en%20vrijheidsbeperkende%20maatregelen/3_dossiers/4%20dossiermappen/PVA%20145%20Vondels%20-%20Iepe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57613-8FED-4444-91E4-1EE64B44AC19}">
  <sheetPr codeName="Blad2">
    <pageSetUpPr fitToPage="1"/>
  </sheetPr>
  <dimension ref="A1:L54"/>
  <sheetViews>
    <sheetView zoomScaleNormal="100" workbookViewId="0">
      <pane xSplit="1" ySplit="1" topLeftCell="B38" activePane="bottomRight" state="frozen"/>
      <selection pane="topRight" activeCell="B1" sqref="B1"/>
      <selection pane="bottomLeft" activeCell="A2" sqref="A2"/>
      <selection pane="bottomRight" activeCell="H44" sqref="H44"/>
    </sheetView>
  </sheetViews>
  <sheetFormatPr defaultColWidth="8.88671875" defaultRowHeight="55.8" customHeight="1" x14ac:dyDescent="0.3"/>
  <cols>
    <col min="1" max="1" width="17.88671875" style="4" customWidth="1"/>
    <col min="2" max="2" width="15.6640625" style="4" customWidth="1"/>
    <col min="3" max="3" width="13.44140625" style="4" customWidth="1"/>
    <col min="4" max="5" width="23.109375" style="4" customWidth="1"/>
    <col min="6" max="6" width="47.6640625" style="27" customWidth="1"/>
    <col min="7" max="7" width="14.6640625" style="162" customWidth="1"/>
    <col min="8" max="8" width="23.33203125" style="10" customWidth="1"/>
    <col min="9" max="9" width="17.6640625" style="170" bestFit="1" customWidth="1"/>
    <col min="10" max="10" width="8.88671875" style="4"/>
    <col min="11" max="11" width="10.6640625" style="4" bestFit="1" customWidth="1"/>
    <col min="12" max="12" width="9" style="4" bestFit="1" customWidth="1"/>
    <col min="13" max="14" width="10.5546875" style="4" bestFit="1" customWidth="1"/>
    <col min="15" max="16384" width="8.88671875" style="4"/>
  </cols>
  <sheetData>
    <row r="1" spans="1:10" ht="18.600000000000001" customHeight="1" x14ac:dyDescent="0.3">
      <c r="A1" s="190" t="s">
        <v>552</v>
      </c>
      <c r="B1" s="191"/>
      <c r="C1" s="191"/>
      <c r="D1" s="191"/>
      <c r="E1" s="191"/>
      <c r="F1" s="191"/>
      <c r="G1" s="191"/>
      <c r="H1" s="192"/>
    </row>
    <row r="2" spans="1:10" ht="51" customHeight="1" x14ac:dyDescent="0.3">
      <c r="A2" s="195" t="s">
        <v>456</v>
      </c>
      <c r="B2" s="195"/>
      <c r="C2" s="195"/>
      <c r="D2" s="195"/>
      <c r="E2" s="195"/>
      <c r="F2" s="195"/>
      <c r="G2" s="195"/>
      <c r="H2" s="195"/>
    </row>
    <row r="3" spans="1:10" s="5" customFormat="1" ht="27.6" x14ac:dyDescent="0.3">
      <c r="A3" s="40" t="s">
        <v>0</v>
      </c>
      <c r="B3" s="40" t="s">
        <v>1</v>
      </c>
      <c r="C3" s="40" t="s">
        <v>2</v>
      </c>
      <c r="D3" s="37" t="s">
        <v>3</v>
      </c>
      <c r="E3" s="40" t="s">
        <v>4</v>
      </c>
      <c r="F3" s="40" t="s">
        <v>5</v>
      </c>
      <c r="G3" s="142" t="s">
        <v>6</v>
      </c>
      <c r="H3" s="40" t="s">
        <v>7</v>
      </c>
      <c r="I3" s="171"/>
    </row>
    <row r="4" spans="1:10" s="16" customFormat="1" ht="18.600000000000001" customHeight="1" x14ac:dyDescent="0.3">
      <c r="A4" s="193" t="s">
        <v>8</v>
      </c>
      <c r="B4" s="193"/>
      <c r="C4" s="193"/>
      <c r="D4" s="193"/>
      <c r="E4" s="193"/>
      <c r="F4" s="194"/>
      <c r="G4" s="143">
        <f>SUM(G5:G12)</f>
        <v>873975.78450560162</v>
      </c>
      <c r="H4" s="66"/>
      <c r="I4" s="172"/>
    </row>
    <row r="5" spans="1:10" ht="55.2" x14ac:dyDescent="0.3">
      <c r="A5" s="84" t="s">
        <v>457</v>
      </c>
      <c r="B5" s="84" t="s">
        <v>21</v>
      </c>
      <c r="C5" s="3" t="s">
        <v>458</v>
      </c>
      <c r="D5" s="3" t="s">
        <v>459</v>
      </c>
      <c r="E5" s="3" t="s">
        <v>460</v>
      </c>
      <c r="F5" s="3" t="s">
        <v>461</v>
      </c>
      <c r="G5" s="144">
        <v>32800.120000000003</v>
      </c>
      <c r="H5" s="80" t="s">
        <v>462</v>
      </c>
    </row>
    <row r="6" spans="1:10" s="2" customFormat="1" ht="41.4" x14ac:dyDescent="0.3">
      <c r="A6" s="3" t="s">
        <v>463</v>
      </c>
      <c r="B6" s="3" t="s">
        <v>17</v>
      </c>
      <c r="C6" s="3" t="s">
        <v>142</v>
      </c>
      <c r="D6" s="145" t="s">
        <v>464</v>
      </c>
      <c r="E6" s="3" t="s">
        <v>465</v>
      </c>
      <c r="F6" s="3" t="s">
        <v>466</v>
      </c>
      <c r="G6" s="144">
        <v>560704.41</v>
      </c>
      <c r="H6" s="13">
        <v>45348</v>
      </c>
      <c r="I6" s="173"/>
    </row>
    <row r="7" spans="1:10" s="2" customFormat="1" ht="58.2" customHeight="1" x14ac:dyDescent="0.3">
      <c r="A7" s="3" t="s">
        <v>467</v>
      </c>
      <c r="B7" s="3" t="s">
        <v>19</v>
      </c>
      <c r="C7" s="3" t="s">
        <v>244</v>
      </c>
      <c r="D7" s="3" t="s">
        <v>468</v>
      </c>
      <c r="E7" s="3" t="s">
        <v>469</v>
      </c>
      <c r="F7" s="3" t="s">
        <v>470</v>
      </c>
      <c r="G7" s="144">
        <v>14453.462201032438</v>
      </c>
      <c r="H7" s="146" t="s">
        <v>471</v>
      </c>
      <c r="I7" s="173"/>
    </row>
    <row r="8" spans="1:10" s="5" customFormat="1" ht="62.4" customHeight="1" x14ac:dyDescent="0.3">
      <c r="A8" s="3" t="s">
        <v>472</v>
      </c>
      <c r="B8" s="3" t="s">
        <v>15</v>
      </c>
      <c r="C8" s="147" t="s">
        <v>149</v>
      </c>
      <c r="D8" s="148" t="s">
        <v>473</v>
      </c>
      <c r="E8" s="148" t="s">
        <v>474</v>
      </c>
      <c r="F8" s="86" t="s">
        <v>475</v>
      </c>
      <c r="G8" s="144">
        <v>59745.73</v>
      </c>
      <c r="H8" s="80" t="s">
        <v>476</v>
      </c>
      <c r="I8" s="173"/>
    </row>
    <row r="9" spans="1:10" s="160" customFormat="1" ht="69" x14ac:dyDescent="0.3">
      <c r="A9" s="3" t="s">
        <v>553</v>
      </c>
      <c r="B9" s="3" t="s">
        <v>18</v>
      </c>
      <c r="C9" s="3" t="s">
        <v>554</v>
      </c>
      <c r="D9" s="3" t="s">
        <v>555</v>
      </c>
      <c r="E9" s="3" t="s">
        <v>556</v>
      </c>
      <c r="F9" s="3" t="s">
        <v>557</v>
      </c>
      <c r="G9" s="174">
        <v>16761.400000000001</v>
      </c>
      <c r="H9" s="82" t="s">
        <v>558</v>
      </c>
      <c r="I9" s="158"/>
      <c r="J9" s="158"/>
    </row>
    <row r="10" spans="1:10" s="160" customFormat="1" ht="55.2" x14ac:dyDescent="0.3">
      <c r="A10" s="175" t="s">
        <v>559</v>
      </c>
      <c r="B10" s="175" t="s">
        <v>16</v>
      </c>
      <c r="C10" s="175" t="s">
        <v>560</v>
      </c>
      <c r="D10" s="175" t="s">
        <v>561</v>
      </c>
      <c r="E10" s="175" t="s">
        <v>562</v>
      </c>
      <c r="F10" s="175" t="s">
        <v>563</v>
      </c>
      <c r="G10" s="174">
        <v>163720.96842380596</v>
      </c>
      <c r="H10" s="80" t="s">
        <v>564</v>
      </c>
    </row>
    <row r="11" spans="1:10" s="65" customFormat="1" ht="55.2" x14ac:dyDescent="0.3">
      <c r="A11" s="176" t="s">
        <v>565</v>
      </c>
      <c r="B11" s="176" t="s">
        <v>16</v>
      </c>
      <c r="C11" s="176" t="s">
        <v>566</v>
      </c>
      <c r="D11" s="176" t="s">
        <v>567</v>
      </c>
      <c r="E11" s="177" t="s">
        <v>568</v>
      </c>
      <c r="F11" s="176" t="s">
        <v>569</v>
      </c>
      <c r="G11" s="174">
        <v>8017.8238807632006</v>
      </c>
      <c r="H11" s="165" t="s">
        <v>570</v>
      </c>
      <c r="I11" s="63"/>
      <c r="J11" s="158"/>
    </row>
    <row r="12" spans="1:10" s="5" customFormat="1" ht="55.2" x14ac:dyDescent="0.3">
      <c r="A12" s="3" t="s">
        <v>571</v>
      </c>
      <c r="B12" s="3" t="s">
        <v>19</v>
      </c>
      <c r="C12" s="3" t="s">
        <v>572</v>
      </c>
      <c r="D12" s="3" t="s">
        <v>573</v>
      </c>
      <c r="E12" s="3" t="s">
        <v>574</v>
      </c>
      <c r="F12" s="3" t="s">
        <v>575</v>
      </c>
      <c r="G12" s="174">
        <v>17771.87</v>
      </c>
      <c r="H12" s="80" t="s">
        <v>576</v>
      </c>
      <c r="I12" s="85"/>
    </row>
    <row r="13" spans="1:10" s="63" customFormat="1" ht="15.6" x14ac:dyDescent="0.3">
      <c r="A13" s="197" t="s">
        <v>577</v>
      </c>
      <c r="B13" s="186"/>
      <c r="C13" s="186"/>
      <c r="D13" s="186"/>
      <c r="E13" s="186"/>
      <c r="F13" s="198"/>
      <c r="G13" s="155">
        <f>SUM(G14)</f>
        <v>27770.240000000002</v>
      </c>
      <c r="H13" s="17"/>
      <c r="I13" s="178"/>
    </row>
    <row r="14" spans="1:10" s="2" customFormat="1" ht="54.6" customHeight="1" x14ac:dyDescent="0.3">
      <c r="A14" s="3" t="s">
        <v>578</v>
      </c>
      <c r="B14" s="3" t="s">
        <v>18</v>
      </c>
      <c r="C14" s="3" t="s">
        <v>579</v>
      </c>
      <c r="D14" s="3" t="s">
        <v>580</v>
      </c>
      <c r="E14" s="3" t="s">
        <v>581</v>
      </c>
      <c r="F14" s="1" t="s">
        <v>582</v>
      </c>
      <c r="G14" s="179">
        <v>27770.240000000002</v>
      </c>
      <c r="H14" s="13">
        <v>45454</v>
      </c>
      <c r="I14" s="165" t="s">
        <v>583</v>
      </c>
    </row>
    <row r="15" spans="1:10" s="150" customFormat="1" ht="18.600000000000001" customHeight="1" x14ac:dyDescent="0.3">
      <c r="A15" s="186" t="s">
        <v>9</v>
      </c>
      <c r="B15" s="186"/>
      <c r="C15" s="186"/>
      <c r="D15" s="186"/>
      <c r="E15" s="186"/>
      <c r="F15" s="198"/>
      <c r="G15" s="149">
        <f>SUM(G16:G25)</f>
        <v>2546434.3825725699</v>
      </c>
      <c r="H15" s="20"/>
      <c r="I15" s="180"/>
    </row>
    <row r="16" spans="1:10" ht="53.4" customHeight="1" x14ac:dyDescent="0.3">
      <c r="A16" s="151" t="s">
        <v>477</v>
      </c>
      <c r="B16" s="151" t="s">
        <v>15</v>
      </c>
      <c r="C16" s="151" t="s">
        <v>478</v>
      </c>
      <c r="D16" s="151" t="s">
        <v>479</v>
      </c>
      <c r="E16" s="151" t="s">
        <v>480</v>
      </c>
      <c r="F16" s="151" t="s">
        <v>481</v>
      </c>
      <c r="G16" s="152">
        <v>116684.19</v>
      </c>
      <c r="H16" s="82" t="s">
        <v>482</v>
      </c>
    </row>
    <row r="17" spans="1:12" s="85" customFormat="1" ht="55.8" customHeight="1" x14ac:dyDescent="0.3">
      <c r="A17" s="3" t="s">
        <v>483</v>
      </c>
      <c r="B17" s="153" t="s">
        <v>17</v>
      </c>
      <c r="C17" s="3" t="s">
        <v>484</v>
      </c>
      <c r="D17" s="3" t="s">
        <v>485</v>
      </c>
      <c r="E17" s="3" t="s">
        <v>486</v>
      </c>
      <c r="F17" s="3" t="s">
        <v>487</v>
      </c>
      <c r="G17" s="144">
        <v>6465.4656991245574</v>
      </c>
      <c r="H17" s="146" t="s">
        <v>471</v>
      </c>
      <c r="I17" s="181"/>
    </row>
    <row r="18" spans="1:12" s="2" customFormat="1" ht="55.2" x14ac:dyDescent="0.3">
      <c r="A18" s="3" t="s">
        <v>488</v>
      </c>
      <c r="B18" s="84" t="s">
        <v>19</v>
      </c>
      <c r="C18" s="3" t="s">
        <v>282</v>
      </c>
      <c r="D18" s="3" t="s">
        <v>489</v>
      </c>
      <c r="E18" s="3" t="s">
        <v>490</v>
      </c>
      <c r="F18" s="3" t="s">
        <v>491</v>
      </c>
      <c r="G18" s="144">
        <v>12930.931266083033</v>
      </c>
      <c r="H18" s="82" t="s">
        <v>492</v>
      </c>
      <c r="I18" s="173"/>
    </row>
    <row r="19" spans="1:12" s="2" customFormat="1" ht="55.2" x14ac:dyDescent="0.3">
      <c r="A19" s="3" t="s">
        <v>493</v>
      </c>
      <c r="B19" s="3" t="s">
        <v>16</v>
      </c>
      <c r="C19" s="3" t="s">
        <v>494</v>
      </c>
      <c r="D19" s="3" t="s">
        <v>495</v>
      </c>
      <c r="E19" s="3" t="s">
        <v>496</v>
      </c>
      <c r="F19" s="3" t="s">
        <v>497</v>
      </c>
      <c r="G19" s="144">
        <v>7971.9622421548702</v>
      </c>
      <c r="H19" s="146" t="s">
        <v>498</v>
      </c>
      <c r="I19" s="171"/>
      <c r="J19" s="23"/>
      <c r="K19" s="23"/>
      <c r="L19" s="23"/>
    </row>
    <row r="20" spans="1:12" s="2" customFormat="1" ht="41.4" x14ac:dyDescent="0.3">
      <c r="A20" s="3" t="s">
        <v>584</v>
      </c>
      <c r="B20" s="175" t="s">
        <v>19</v>
      </c>
      <c r="C20" s="3" t="s">
        <v>585</v>
      </c>
      <c r="D20" s="3" t="s">
        <v>586</v>
      </c>
      <c r="E20" s="3" t="s">
        <v>587</v>
      </c>
      <c r="F20" s="3" t="s">
        <v>588</v>
      </c>
      <c r="G20" s="25">
        <v>1004246.68</v>
      </c>
      <c r="H20" s="13">
        <v>45418</v>
      </c>
    </row>
    <row r="21" spans="1:12" s="2" customFormat="1" ht="55.2" x14ac:dyDescent="0.3">
      <c r="A21" s="3" t="s">
        <v>589</v>
      </c>
      <c r="B21" s="153" t="s">
        <v>17</v>
      </c>
      <c r="C21" s="3" t="s">
        <v>435</v>
      </c>
      <c r="D21" s="148" t="s">
        <v>590</v>
      </c>
      <c r="E21" s="147" t="s">
        <v>591</v>
      </c>
      <c r="F21" s="3" t="s">
        <v>592</v>
      </c>
      <c r="G21" s="144">
        <v>18163.54</v>
      </c>
      <c r="H21" s="146" t="s">
        <v>593</v>
      </c>
    </row>
    <row r="22" spans="1:12" s="2" customFormat="1" ht="55.2" x14ac:dyDescent="0.3">
      <c r="A22" s="3" t="s">
        <v>594</v>
      </c>
      <c r="B22" s="3" t="s">
        <v>19</v>
      </c>
      <c r="C22" s="148" t="s">
        <v>595</v>
      </c>
      <c r="D22" s="148" t="s">
        <v>596</v>
      </c>
      <c r="E22" s="147" t="s">
        <v>597</v>
      </c>
      <c r="F22" s="3" t="s">
        <v>598</v>
      </c>
      <c r="G22" s="144">
        <v>9992.0833652075962</v>
      </c>
      <c r="H22" s="146" t="s">
        <v>599</v>
      </c>
    </row>
    <row r="23" spans="1:12" s="85" customFormat="1" ht="27.6" x14ac:dyDescent="0.3">
      <c r="A23" s="3" t="s">
        <v>600</v>
      </c>
      <c r="B23" s="3" t="s">
        <v>19</v>
      </c>
      <c r="C23" s="3" t="s">
        <v>216</v>
      </c>
      <c r="D23" s="3" t="s">
        <v>601</v>
      </c>
      <c r="E23" s="3" t="s">
        <v>602</v>
      </c>
      <c r="F23" s="3" t="s">
        <v>603</v>
      </c>
      <c r="G23" s="144">
        <v>100832.64</v>
      </c>
      <c r="H23" s="82" t="s">
        <v>604</v>
      </c>
      <c r="I23" s="2"/>
      <c r="J23" s="2"/>
      <c r="K23" s="2"/>
    </row>
    <row r="24" spans="1:12" s="2" customFormat="1" ht="64.2" customHeight="1" x14ac:dyDescent="0.3">
      <c r="A24" s="3" t="s">
        <v>605</v>
      </c>
      <c r="B24" s="3" t="s">
        <v>15</v>
      </c>
      <c r="C24" s="84" t="s">
        <v>606</v>
      </c>
      <c r="D24" s="3" t="s">
        <v>607</v>
      </c>
      <c r="E24" s="3" t="s">
        <v>608</v>
      </c>
      <c r="F24" s="1" t="s">
        <v>609</v>
      </c>
      <c r="G24" s="25">
        <v>344791.35</v>
      </c>
      <c r="H24" s="13">
        <v>45454</v>
      </c>
    </row>
    <row r="25" spans="1:12" s="2" customFormat="1" ht="64.2" customHeight="1" x14ac:dyDescent="0.3">
      <c r="A25" s="3" t="s">
        <v>610</v>
      </c>
      <c r="B25" s="3" t="s">
        <v>16</v>
      </c>
      <c r="C25" s="3" t="s">
        <v>611</v>
      </c>
      <c r="D25" s="3" t="s">
        <v>612</v>
      </c>
      <c r="E25" s="3" t="s">
        <v>613</v>
      </c>
      <c r="F25" s="1" t="s">
        <v>614</v>
      </c>
      <c r="G25" s="25">
        <v>924355.54</v>
      </c>
      <c r="H25" s="13">
        <v>45454</v>
      </c>
    </row>
    <row r="26" spans="1:12" s="150" customFormat="1" ht="15.6" x14ac:dyDescent="0.3">
      <c r="A26" s="196" t="s">
        <v>10</v>
      </c>
      <c r="B26" s="196"/>
      <c r="C26" s="196"/>
      <c r="D26" s="196"/>
      <c r="E26" s="196"/>
      <c r="F26" s="187"/>
      <c r="G26" s="149">
        <f>SUM(G27:G29)</f>
        <v>1102523.3867172166</v>
      </c>
      <c r="H26" s="20"/>
      <c r="I26" s="2"/>
      <c r="J26" s="2"/>
      <c r="K26" s="2"/>
    </row>
    <row r="27" spans="1:12" s="2" customFormat="1" ht="54" customHeight="1" x14ac:dyDescent="0.3">
      <c r="A27" s="3" t="s">
        <v>499</v>
      </c>
      <c r="B27" s="3" t="s">
        <v>16</v>
      </c>
      <c r="C27" s="3" t="s">
        <v>500</v>
      </c>
      <c r="D27" s="3" t="s">
        <v>501</v>
      </c>
      <c r="E27" s="3" t="s">
        <v>502</v>
      </c>
      <c r="F27" s="154" t="s">
        <v>503</v>
      </c>
      <c r="G27" s="144">
        <v>897520.13</v>
      </c>
      <c r="H27" s="13">
        <v>45348</v>
      </c>
    </row>
    <row r="28" spans="1:12" s="65" customFormat="1" ht="54.6" customHeight="1" x14ac:dyDescent="0.3">
      <c r="A28" s="3" t="s">
        <v>504</v>
      </c>
      <c r="B28" s="3" t="s">
        <v>19</v>
      </c>
      <c r="C28" s="3" t="s">
        <v>505</v>
      </c>
      <c r="D28" s="3" t="s">
        <v>506</v>
      </c>
      <c r="E28" s="3" t="s">
        <v>507</v>
      </c>
      <c r="F28" s="3" t="s">
        <v>508</v>
      </c>
      <c r="G28" s="144">
        <v>11896.456717216584</v>
      </c>
      <c r="H28" s="146" t="s">
        <v>471</v>
      </c>
      <c r="I28" s="2"/>
      <c r="J28" s="2"/>
      <c r="K28" s="2"/>
    </row>
    <row r="29" spans="1:12" s="158" customFormat="1" ht="58.8" customHeight="1" x14ac:dyDescent="0.3">
      <c r="A29" s="3" t="s">
        <v>615</v>
      </c>
      <c r="B29" s="84" t="s">
        <v>19</v>
      </c>
      <c r="C29" s="3" t="s">
        <v>211</v>
      </c>
      <c r="D29" s="3" t="s">
        <v>616</v>
      </c>
      <c r="E29" s="3" t="s">
        <v>617</v>
      </c>
      <c r="F29" s="3" t="s">
        <v>618</v>
      </c>
      <c r="G29" s="144">
        <v>193106.8</v>
      </c>
      <c r="H29" s="82" t="s">
        <v>619</v>
      </c>
    </row>
    <row r="30" spans="1:12" s="63" customFormat="1" ht="15.6" x14ac:dyDescent="0.3">
      <c r="A30" s="186" t="s">
        <v>11</v>
      </c>
      <c r="B30" s="186"/>
      <c r="C30" s="186"/>
      <c r="D30" s="186"/>
      <c r="E30" s="186"/>
      <c r="F30" s="198"/>
      <c r="G30" s="155">
        <f>SUM(G31:G39)</f>
        <v>481626.28291106626</v>
      </c>
      <c r="H30" s="17"/>
      <c r="I30" s="178"/>
    </row>
    <row r="31" spans="1:12" s="65" customFormat="1" ht="46.2" customHeight="1" x14ac:dyDescent="0.3">
      <c r="A31" s="3" t="s">
        <v>509</v>
      </c>
      <c r="B31" s="3" t="s">
        <v>19</v>
      </c>
      <c r="C31" s="3" t="s">
        <v>304</v>
      </c>
      <c r="D31" s="3" t="s">
        <v>510</v>
      </c>
      <c r="E31" s="3" t="s">
        <v>511</v>
      </c>
      <c r="F31" s="3" t="s">
        <v>512</v>
      </c>
      <c r="G31" s="144">
        <v>18957.97</v>
      </c>
      <c r="H31" s="13">
        <v>45379</v>
      </c>
      <c r="I31" s="180"/>
    </row>
    <row r="32" spans="1:12" s="65" customFormat="1" ht="46.2" customHeight="1" x14ac:dyDescent="0.3">
      <c r="A32" s="3" t="s">
        <v>513</v>
      </c>
      <c r="B32" s="3" t="s">
        <v>19</v>
      </c>
      <c r="C32" s="3" t="s">
        <v>304</v>
      </c>
      <c r="D32" s="3" t="s">
        <v>510</v>
      </c>
      <c r="E32" s="3" t="s">
        <v>511</v>
      </c>
      <c r="F32" s="3" t="s">
        <v>512</v>
      </c>
      <c r="G32" s="144">
        <v>18957.97</v>
      </c>
      <c r="H32" s="13">
        <v>45379</v>
      </c>
      <c r="I32" s="180"/>
    </row>
    <row r="33" spans="1:9" s="65" customFormat="1" ht="46.2" customHeight="1" x14ac:dyDescent="0.3">
      <c r="A33" s="3" t="s">
        <v>514</v>
      </c>
      <c r="B33" s="3" t="s">
        <v>19</v>
      </c>
      <c r="C33" s="3" t="s">
        <v>304</v>
      </c>
      <c r="D33" s="3" t="s">
        <v>510</v>
      </c>
      <c r="E33" s="3" t="s">
        <v>511</v>
      </c>
      <c r="F33" s="156" t="s">
        <v>512</v>
      </c>
      <c r="G33" s="144">
        <v>18957.97</v>
      </c>
      <c r="H33" s="13">
        <v>45379</v>
      </c>
      <c r="I33" s="180"/>
    </row>
    <row r="34" spans="1:9" s="65" customFormat="1" ht="55.8" customHeight="1" x14ac:dyDescent="0.3">
      <c r="A34" s="3" t="s">
        <v>515</v>
      </c>
      <c r="B34" s="84" t="s">
        <v>17</v>
      </c>
      <c r="C34" s="3" t="s">
        <v>224</v>
      </c>
      <c r="D34" s="3" t="s">
        <v>516</v>
      </c>
      <c r="E34" s="3" t="s">
        <v>517</v>
      </c>
      <c r="F34" s="3" t="s">
        <v>518</v>
      </c>
      <c r="G34" s="144">
        <v>23670.5</v>
      </c>
      <c r="H34" s="13">
        <v>45379</v>
      </c>
      <c r="I34" s="180"/>
    </row>
    <row r="35" spans="1:9" s="65" customFormat="1" ht="34.799999999999997" customHeight="1" x14ac:dyDescent="0.3">
      <c r="A35" s="3" t="s">
        <v>519</v>
      </c>
      <c r="B35" s="3" t="s">
        <v>15</v>
      </c>
      <c r="C35" s="3" t="s">
        <v>520</v>
      </c>
      <c r="D35" s="3" t="s">
        <v>521</v>
      </c>
      <c r="E35" s="3" t="s">
        <v>522</v>
      </c>
      <c r="F35" s="3" t="s">
        <v>523</v>
      </c>
      <c r="G35" s="144">
        <v>288422.03000000003</v>
      </c>
      <c r="H35" s="13">
        <v>45393</v>
      </c>
      <c r="I35" s="180"/>
    </row>
    <row r="36" spans="1:9" s="65" customFormat="1" ht="55.2" x14ac:dyDescent="0.3">
      <c r="A36" s="3" t="s">
        <v>620</v>
      </c>
      <c r="B36" s="175" t="s">
        <v>19</v>
      </c>
      <c r="C36" s="3" t="s">
        <v>244</v>
      </c>
      <c r="D36" s="3" t="s">
        <v>245</v>
      </c>
      <c r="E36" s="3" t="s">
        <v>246</v>
      </c>
      <c r="F36" s="3" t="s">
        <v>621</v>
      </c>
      <c r="G36" s="144">
        <v>4018.6229110662243</v>
      </c>
      <c r="H36" s="146" t="s">
        <v>622</v>
      </c>
    </row>
    <row r="37" spans="1:9" s="65" customFormat="1" ht="55.8" customHeight="1" x14ac:dyDescent="0.3">
      <c r="A37" s="3" t="s">
        <v>623</v>
      </c>
      <c r="B37" s="175" t="s">
        <v>19</v>
      </c>
      <c r="C37" s="3" t="s">
        <v>295</v>
      </c>
      <c r="D37" s="3" t="s">
        <v>624</v>
      </c>
      <c r="E37" s="3" t="s">
        <v>625</v>
      </c>
      <c r="F37" s="156" t="s">
        <v>626</v>
      </c>
      <c r="G37" s="83">
        <v>36213.74</v>
      </c>
      <c r="H37" s="13">
        <v>45450</v>
      </c>
      <c r="I37" s="180"/>
    </row>
    <row r="38" spans="1:9" s="65" customFormat="1" ht="55.8" customHeight="1" x14ac:dyDescent="0.3">
      <c r="A38" s="3" t="s">
        <v>627</v>
      </c>
      <c r="B38" s="175" t="s">
        <v>19</v>
      </c>
      <c r="C38" s="3" t="s">
        <v>295</v>
      </c>
      <c r="D38" s="3" t="s">
        <v>624</v>
      </c>
      <c r="E38" s="3" t="s">
        <v>625</v>
      </c>
      <c r="F38" s="156" t="s">
        <v>628</v>
      </c>
      <c r="G38" s="83">
        <v>36213.74</v>
      </c>
      <c r="H38" s="13">
        <v>45450</v>
      </c>
      <c r="I38" s="180"/>
    </row>
    <row r="39" spans="1:9" s="65" customFormat="1" ht="46.8" customHeight="1" x14ac:dyDescent="0.3">
      <c r="A39" s="3" t="s">
        <v>629</v>
      </c>
      <c r="B39" s="175" t="s">
        <v>19</v>
      </c>
      <c r="C39" s="3" t="s">
        <v>295</v>
      </c>
      <c r="D39" s="3" t="s">
        <v>624</v>
      </c>
      <c r="E39" s="3" t="s">
        <v>625</v>
      </c>
      <c r="F39" s="156" t="s">
        <v>630</v>
      </c>
      <c r="G39" s="83">
        <v>36213.74</v>
      </c>
      <c r="H39" s="13">
        <v>45450</v>
      </c>
      <c r="I39" s="180"/>
    </row>
    <row r="40" spans="1:9" s="157" customFormat="1" ht="15.6" x14ac:dyDescent="0.3">
      <c r="A40" s="186" t="s">
        <v>12</v>
      </c>
      <c r="B40" s="186"/>
      <c r="C40" s="186"/>
      <c r="D40" s="186"/>
      <c r="E40" s="186"/>
      <c r="F40" s="187"/>
      <c r="G40" s="149">
        <f>SUM(G41:G42)</f>
        <v>2941380.9358043256</v>
      </c>
      <c r="H40" s="20"/>
      <c r="I40" s="171"/>
    </row>
    <row r="41" spans="1:9" s="158" customFormat="1" ht="47.4" customHeight="1" x14ac:dyDescent="0.3">
      <c r="A41" s="3" t="s">
        <v>524</v>
      </c>
      <c r="B41" s="65" t="s">
        <v>15</v>
      </c>
      <c r="C41" s="3" t="s">
        <v>249</v>
      </c>
      <c r="D41" s="3" t="s">
        <v>182</v>
      </c>
      <c r="E41" s="3" t="s">
        <v>525</v>
      </c>
      <c r="F41" s="3" t="s">
        <v>526</v>
      </c>
      <c r="G41" s="144">
        <v>2797008.76</v>
      </c>
      <c r="H41" s="13">
        <v>45384</v>
      </c>
      <c r="I41" s="182"/>
    </row>
    <row r="42" spans="1:9" s="160" customFormat="1" ht="55.8" customHeight="1" x14ac:dyDescent="0.3">
      <c r="A42" s="159" t="s">
        <v>527</v>
      </c>
      <c r="B42" s="159" t="s">
        <v>17</v>
      </c>
      <c r="C42" s="159" t="s">
        <v>181</v>
      </c>
      <c r="D42" s="159" t="s">
        <v>182</v>
      </c>
      <c r="E42" s="159" t="s">
        <v>528</v>
      </c>
      <c r="F42" s="159" t="s">
        <v>529</v>
      </c>
      <c r="G42" s="144">
        <v>144372.17580432567</v>
      </c>
      <c r="H42" s="82" t="s">
        <v>492</v>
      </c>
      <c r="I42" s="183"/>
    </row>
    <row r="43" spans="1:9" s="11" customFormat="1" ht="15.6" x14ac:dyDescent="0.3">
      <c r="A43" s="18"/>
      <c r="B43" s="18"/>
      <c r="C43" s="18"/>
      <c r="D43" s="18"/>
      <c r="E43" s="18"/>
      <c r="F43" s="67" t="s">
        <v>13</v>
      </c>
      <c r="G43" s="161">
        <f>SUM(G40,G30,G26,G15,G13,G4)</f>
        <v>7973711.0125107812</v>
      </c>
      <c r="H43" s="19"/>
      <c r="I43" s="173"/>
    </row>
    <row r="45" spans="1:9" ht="14.4" x14ac:dyDescent="0.3">
      <c r="B45" s="188" t="s">
        <v>14</v>
      </c>
      <c r="C45" s="189"/>
      <c r="H45" s="4"/>
    </row>
    <row r="46" spans="1:9" ht="14.4" x14ac:dyDescent="0.3">
      <c r="B46" s="29" t="s">
        <v>15</v>
      </c>
      <c r="C46" s="30">
        <f>SUMIF($B$4:$B$44,B46,$G$4:$G$44)</f>
        <v>3606652.0599999996</v>
      </c>
      <c r="D46" s="7"/>
    </row>
    <row r="47" spans="1:9" ht="14.4" x14ac:dyDescent="0.3">
      <c r="B47" s="29" t="s">
        <v>16</v>
      </c>
      <c r="C47" s="30">
        <f>SUMIF($B$4:$B$44,B47,$G$4:$G$44)</f>
        <v>2001586.4245467242</v>
      </c>
      <c r="D47" s="7"/>
    </row>
    <row r="48" spans="1:9" ht="14.4" x14ac:dyDescent="0.3">
      <c r="B48" s="29" t="s">
        <v>17</v>
      </c>
      <c r="C48" s="30">
        <f>SUMIF($B$4:$B$44,B48,$G$4:$G$44)</f>
        <v>753376.09150345018</v>
      </c>
      <c r="D48" s="7"/>
    </row>
    <row r="49" spans="2:9" ht="14.4" x14ac:dyDescent="0.3">
      <c r="B49" s="29" t="s">
        <v>18</v>
      </c>
      <c r="C49" s="30">
        <f>SUMIF($B$4:$B$44,B49,$G$4:$G$44)</f>
        <v>44531.64</v>
      </c>
      <c r="D49" s="7"/>
    </row>
    <row r="50" spans="2:9" ht="14.4" x14ac:dyDescent="0.3">
      <c r="B50" s="29" t="s">
        <v>19</v>
      </c>
      <c r="C50" s="30">
        <f>SUMIF($B$4:$B$44,B50,$G$4:$G$44)</f>
        <v>1534764.6764606058</v>
      </c>
      <c r="D50" s="7"/>
    </row>
    <row r="51" spans="2:9" ht="14.4" x14ac:dyDescent="0.3">
      <c r="B51" s="33" t="s">
        <v>20</v>
      </c>
      <c r="C51" s="32">
        <f>SUM(C46:C50)</f>
        <v>7940910.8925107792</v>
      </c>
    </row>
    <row r="52" spans="2:9" ht="14.4" x14ac:dyDescent="0.3">
      <c r="B52" s="21"/>
      <c r="C52" s="23"/>
    </row>
    <row r="53" spans="2:9" customFormat="1" ht="14.4" x14ac:dyDescent="0.3">
      <c r="B53" s="28" t="s">
        <v>21</v>
      </c>
      <c r="C53" s="14">
        <f>SUMIF($B$4:$B$44,B53,$G$4:$G$44)</f>
        <v>32800.120000000003</v>
      </c>
      <c r="D53" s="81"/>
      <c r="E53" s="26"/>
      <c r="H53" s="22"/>
      <c r="I53" s="184"/>
    </row>
    <row r="54" spans="2:9" customFormat="1" ht="14.4" x14ac:dyDescent="0.3">
      <c r="B54" s="28" t="s">
        <v>22</v>
      </c>
      <c r="C54" s="34">
        <f>SUM(C51,C53)</f>
        <v>7973711.0125107793</v>
      </c>
      <c r="D54" s="81"/>
      <c r="E54" s="26"/>
      <c r="H54" s="22"/>
      <c r="I54" s="184"/>
    </row>
  </sheetData>
  <autoFilter ref="A3:H12" xr:uid="{237012A7-CC10-4948-AE3F-F83C9C9B2868}"/>
  <mergeCells count="9">
    <mergeCell ref="A40:F40"/>
    <mergeCell ref="B45:C45"/>
    <mergeCell ref="A1:H1"/>
    <mergeCell ref="A4:F4"/>
    <mergeCell ref="A2:H2"/>
    <mergeCell ref="A26:F26"/>
    <mergeCell ref="A13:F13"/>
    <mergeCell ref="A15:F15"/>
    <mergeCell ref="A30:F30"/>
  </mergeCells>
  <pageMargins left="0.31496062992125984" right="0.31496062992125984" top="0.35433070866141736" bottom="0.35433070866141736" header="0.31496062992125984" footer="0.31496062992125984"/>
  <pageSetup paperSize="9" scale="3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0F8ED-CF60-46E2-A1D4-982EE3F3D712}">
  <sheetPr codeName="Blad3"/>
  <dimension ref="A1:J85"/>
  <sheetViews>
    <sheetView workbookViewId="0">
      <pane ySplit="3" topLeftCell="A69" activePane="bottomLeft" state="frozen"/>
      <selection pane="bottomLeft" activeCell="H72" sqref="H72"/>
    </sheetView>
  </sheetViews>
  <sheetFormatPr defaultRowHeight="14.4" x14ac:dyDescent="0.3"/>
  <cols>
    <col min="1" max="1" width="13.44140625" customWidth="1"/>
    <col min="2" max="2" width="14.6640625" style="107" customWidth="1"/>
    <col min="3" max="3" width="16.5546875" style="24" bestFit="1" customWidth="1"/>
    <col min="4" max="5" width="25.6640625" style="24" customWidth="1"/>
    <col min="6" max="6" width="9" bestFit="1" customWidth="1"/>
    <col min="7" max="7" width="48.109375" style="26" customWidth="1"/>
    <col min="8" max="8" width="13.88671875" style="26" customWidth="1"/>
    <col min="9" max="9" width="11.6640625" customWidth="1"/>
    <col min="10" max="10" width="11.109375" style="22" customWidth="1"/>
  </cols>
  <sheetData>
    <row r="1" spans="1:10" ht="23.25" customHeight="1" x14ac:dyDescent="0.3">
      <c r="A1" s="190" t="s">
        <v>646</v>
      </c>
      <c r="B1" s="191"/>
      <c r="C1" s="191"/>
      <c r="D1" s="191"/>
      <c r="E1" s="191"/>
      <c r="F1" s="191"/>
      <c r="G1" s="191"/>
      <c r="H1" s="191"/>
      <c r="I1" s="192"/>
    </row>
    <row r="2" spans="1:10" ht="64.2" customHeight="1" x14ac:dyDescent="0.3">
      <c r="A2" s="200" t="s">
        <v>23</v>
      </c>
      <c r="B2" s="201"/>
      <c r="C2" s="201"/>
      <c r="D2" s="201"/>
      <c r="E2" s="201"/>
      <c r="F2" s="201"/>
      <c r="G2" s="201"/>
      <c r="H2" s="201"/>
      <c r="I2" s="202"/>
    </row>
    <row r="3" spans="1:10" s="22" customFormat="1" ht="48.6" customHeight="1" x14ac:dyDescent="0.3">
      <c r="A3" s="38" t="s">
        <v>0</v>
      </c>
      <c r="B3" s="38" t="s">
        <v>1</v>
      </c>
      <c r="C3" s="38" t="s">
        <v>24</v>
      </c>
      <c r="D3" s="38" t="s">
        <v>3</v>
      </c>
      <c r="E3" s="38" t="s">
        <v>4</v>
      </c>
      <c r="F3" s="39" t="s">
        <v>146</v>
      </c>
      <c r="G3" s="38" t="s">
        <v>5</v>
      </c>
      <c r="H3" s="38" t="s">
        <v>147</v>
      </c>
      <c r="I3" s="38" t="s">
        <v>7</v>
      </c>
    </row>
    <row r="4" spans="1:10" s="134" customFormat="1" ht="27.6" x14ac:dyDescent="0.3">
      <c r="A4" s="185" t="s">
        <v>148</v>
      </c>
      <c r="B4" s="129" t="s">
        <v>15</v>
      </c>
      <c r="C4" s="130" t="s">
        <v>149</v>
      </c>
      <c r="D4" s="131" t="s">
        <v>150</v>
      </c>
      <c r="E4" s="131" t="s">
        <v>151</v>
      </c>
      <c r="F4" s="131" t="s">
        <v>152</v>
      </c>
      <c r="G4" s="131" t="s">
        <v>153</v>
      </c>
      <c r="H4" s="132">
        <v>65271.97</v>
      </c>
      <c r="I4" s="133">
        <v>45401</v>
      </c>
    </row>
    <row r="5" spans="1:10" s="134" customFormat="1" ht="69" x14ac:dyDescent="0.3">
      <c r="A5" s="185" t="s">
        <v>154</v>
      </c>
      <c r="B5" s="129" t="s">
        <v>16</v>
      </c>
      <c r="C5" s="130" t="s">
        <v>155</v>
      </c>
      <c r="D5" s="131" t="s">
        <v>156</v>
      </c>
      <c r="E5" s="131" t="s">
        <v>157</v>
      </c>
      <c r="F5" s="131" t="s">
        <v>158</v>
      </c>
      <c r="G5" s="131" t="s">
        <v>159</v>
      </c>
      <c r="H5" s="132">
        <v>43519.11</v>
      </c>
      <c r="I5" s="133">
        <v>45401</v>
      </c>
      <c r="J5" s="135"/>
    </row>
    <row r="6" spans="1:10" s="134" customFormat="1" ht="41.4" x14ac:dyDescent="0.3">
      <c r="A6" s="185" t="s">
        <v>160</v>
      </c>
      <c r="B6" s="129" t="s">
        <v>15</v>
      </c>
      <c r="C6" s="131" t="s">
        <v>161</v>
      </c>
      <c r="D6" s="131" t="s">
        <v>162</v>
      </c>
      <c r="E6" s="131" t="s">
        <v>163</v>
      </c>
      <c r="F6" s="131" t="s">
        <v>152</v>
      </c>
      <c r="G6" s="131" t="s">
        <v>164</v>
      </c>
      <c r="H6" s="132">
        <v>40984.379999999997</v>
      </c>
      <c r="I6" s="133">
        <v>45401</v>
      </c>
    </row>
    <row r="7" spans="1:10" s="134" customFormat="1" ht="13.8" x14ac:dyDescent="0.3">
      <c r="A7" s="185" t="s">
        <v>165</v>
      </c>
      <c r="B7" s="129" t="s">
        <v>17</v>
      </c>
      <c r="C7" s="130" t="s">
        <v>166</v>
      </c>
      <c r="D7" s="131" t="s">
        <v>167</v>
      </c>
      <c r="E7" s="131" t="s">
        <v>168</v>
      </c>
      <c r="F7" s="131" t="s">
        <v>152</v>
      </c>
      <c r="G7" s="131" t="s">
        <v>169</v>
      </c>
      <c r="H7" s="132">
        <v>11825</v>
      </c>
      <c r="I7" s="133">
        <v>45401</v>
      </c>
    </row>
    <row r="8" spans="1:10" s="134" customFormat="1" ht="41.4" x14ac:dyDescent="0.3">
      <c r="A8" s="185" t="s">
        <v>170</v>
      </c>
      <c r="B8" s="129" t="s">
        <v>15</v>
      </c>
      <c r="C8" s="130" t="s">
        <v>171</v>
      </c>
      <c r="D8" s="131" t="s">
        <v>172</v>
      </c>
      <c r="E8" s="131" t="s">
        <v>173</v>
      </c>
      <c r="F8" s="131" t="s">
        <v>174</v>
      </c>
      <c r="G8" s="131" t="s">
        <v>175</v>
      </c>
      <c r="H8" s="132">
        <v>137152.71</v>
      </c>
      <c r="I8" s="133">
        <v>45401</v>
      </c>
    </row>
    <row r="9" spans="1:10" s="134" customFormat="1" ht="69" x14ac:dyDescent="0.3">
      <c r="A9" s="185" t="s">
        <v>176</v>
      </c>
      <c r="B9" s="129" t="s">
        <v>15</v>
      </c>
      <c r="C9" s="130" t="s">
        <v>177</v>
      </c>
      <c r="D9" s="131" t="s">
        <v>178</v>
      </c>
      <c r="E9" s="131" t="s">
        <v>178</v>
      </c>
      <c r="F9" s="131" t="s">
        <v>158</v>
      </c>
      <c r="G9" s="131" t="s">
        <v>179</v>
      </c>
      <c r="H9" s="132">
        <v>274407.31</v>
      </c>
      <c r="I9" s="133">
        <v>45401</v>
      </c>
    </row>
    <row r="10" spans="1:10" s="134" customFormat="1" ht="41.4" x14ac:dyDescent="0.3">
      <c r="A10" s="185" t="s">
        <v>180</v>
      </c>
      <c r="B10" s="129" t="s">
        <v>17</v>
      </c>
      <c r="C10" s="131" t="s">
        <v>181</v>
      </c>
      <c r="D10" s="131" t="s">
        <v>182</v>
      </c>
      <c r="E10" s="131" t="s">
        <v>183</v>
      </c>
      <c r="F10" s="131" t="s">
        <v>158</v>
      </c>
      <c r="G10" s="131" t="s">
        <v>184</v>
      </c>
      <c r="H10" s="132">
        <v>129202.8</v>
      </c>
      <c r="I10" s="133">
        <v>45401</v>
      </c>
    </row>
    <row r="11" spans="1:10" s="134" customFormat="1" ht="27.6" x14ac:dyDescent="0.3">
      <c r="A11" s="185" t="s">
        <v>185</v>
      </c>
      <c r="B11" s="129" t="s">
        <v>17</v>
      </c>
      <c r="C11" s="131" t="s">
        <v>181</v>
      </c>
      <c r="D11" s="131" t="s">
        <v>186</v>
      </c>
      <c r="E11" s="131" t="s">
        <v>187</v>
      </c>
      <c r="F11" s="131" t="s">
        <v>158</v>
      </c>
      <c r="G11" s="131" t="s">
        <v>188</v>
      </c>
      <c r="H11" s="132">
        <v>8250</v>
      </c>
      <c r="I11" s="133">
        <v>45401</v>
      </c>
    </row>
    <row r="12" spans="1:10" s="134" customFormat="1" ht="27.6" x14ac:dyDescent="0.3">
      <c r="A12" s="185" t="s">
        <v>189</v>
      </c>
      <c r="B12" s="129" t="s">
        <v>17</v>
      </c>
      <c r="C12" s="130" t="s">
        <v>181</v>
      </c>
      <c r="D12" s="131" t="s">
        <v>190</v>
      </c>
      <c r="E12" s="131" t="s">
        <v>191</v>
      </c>
      <c r="F12" s="131" t="s">
        <v>158</v>
      </c>
      <c r="G12" s="131" t="s">
        <v>192</v>
      </c>
      <c r="H12" s="132">
        <v>118164</v>
      </c>
      <c r="I12" s="133">
        <v>45401</v>
      </c>
    </row>
    <row r="13" spans="1:10" s="134" customFormat="1" ht="69" x14ac:dyDescent="0.3">
      <c r="A13" s="185" t="s">
        <v>193</v>
      </c>
      <c r="B13" s="129" t="s">
        <v>17</v>
      </c>
      <c r="C13" s="131" t="s">
        <v>194</v>
      </c>
      <c r="D13" s="131" t="s">
        <v>195</v>
      </c>
      <c r="E13" s="131" t="s">
        <v>196</v>
      </c>
      <c r="F13" s="131" t="s">
        <v>174</v>
      </c>
      <c r="G13" s="131" t="s">
        <v>197</v>
      </c>
      <c r="H13" s="132">
        <v>13598.75</v>
      </c>
      <c r="I13" s="133">
        <v>45401</v>
      </c>
    </row>
    <row r="14" spans="1:10" s="134" customFormat="1" ht="41.4" x14ac:dyDescent="0.3">
      <c r="A14" s="185" t="s">
        <v>198</v>
      </c>
      <c r="B14" s="129" t="s">
        <v>17</v>
      </c>
      <c r="C14" s="131" t="s">
        <v>199</v>
      </c>
      <c r="D14" s="131" t="s">
        <v>182</v>
      </c>
      <c r="E14" s="131" t="s">
        <v>200</v>
      </c>
      <c r="F14" s="131" t="s">
        <v>174</v>
      </c>
      <c r="G14" s="131" t="s">
        <v>201</v>
      </c>
      <c r="H14" s="132">
        <v>41108.699999999997</v>
      </c>
      <c r="I14" s="133">
        <v>45401</v>
      </c>
    </row>
    <row r="15" spans="1:10" s="134" customFormat="1" ht="41.4" x14ac:dyDescent="0.3">
      <c r="A15" s="185" t="s">
        <v>202</v>
      </c>
      <c r="B15" s="129" t="s">
        <v>16</v>
      </c>
      <c r="C15" s="130" t="s">
        <v>203</v>
      </c>
      <c r="D15" s="131" t="s">
        <v>204</v>
      </c>
      <c r="E15" s="131" t="s">
        <v>204</v>
      </c>
      <c r="F15" s="131" t="s">
        <v>158</v>
      </c>
      <c r="G15" s="131" t="s">
        <v>205</v>
      </c>
      <c r="H15" s="132">
        <v>49039.4</v>
      </c>
      <c r="I15" s="133">
        <v>45401</v>
      </c>
    </row>
    <row r="16" spans="1:10" s="134" customFormat="1" ht="41.4" x14ac:dyDescent="0.3">
      <c r="A16" s="185" t="s">
        <v>206</v>
      </c>
      <c r="B16" s="129" t="s">
        <v>17</v>
      </c>
      <c r="C16" s="131" t="s">
        <v>142</v>
      </c>
      <c r="D16" s="131" t="s">
        <v>207</v>
      </c>
      <c r="E16" s="131" t="s">
        <v>208</v>
      </c>
      <c r="F16" s="131" t="s">
        <v>158</v>
      </c>
      <c r="G16" s="131" t="s">
        <v>209</v>
      </c>
      <c r="H16" s="132">
        <v>180655.4</v>
      </c>
      <c r="I16" s="133">
        <v>45401</v>
      </c>
    </row>
    <row r="17" spans="1:9" s="134" customFormat="1" ht="41.4" x14ac:dyDescent="0.3">
      <c r="A17" s="185" t="s">
        <v>210</v>
      </c>
      <c r="B17" s="129" t="s">
        <v>19</v>
      </c>
      <c r="C17" s="131" t="s">
        <v>211</v>
      </c>
      <c r="D17" s="131" t="s">
        <v>212</v>
      </c>
      <c r="E17" s="131" t="s">
        <v>213</v>
      </c>
      <c r="F17" s="131" t="s">
        <v>158</v>
      </c>
      <c r="G17" s="131" t="s">
        <v>214</v>
      </c>
      <c r="H17" s="132">
        <v>172915.13</v>
      </c>
      <c r="I17" s="133">
        <v>45401</v>
      </c>
    </row>
    <row r="18" spans="1:9" s="134" customFormat="1" ht="41.4" x14ac:dyDescent="0.3">
      <c r="A18" s="185" t="s">
        <v>215</v>
      </c>
      <c r="B18" s="129" t="s">
        <v>19</v>
      </c>
      <c r="C18" s="130" t="s">
        <v>216</v>
      </c>
      <c r="D18" s="131" t="s">
        <v>217</v>
      </c>
      <c r="E18" s="131" t="s">
        <v>217</v>
      </c>
      <c r="F18" s="131" t="s">
        <v>152</v>
      </c>
      <c r="G18" s="131" t="s">
        <v>218</v>
      </c>
      <c r="H18" s="132">
        <v>42369.75</v>
      </c>
      <c r="I18" s="133">
        <v>45401</v>
      </c>
    </row>
    <row r="19" spans="1:9" s="134" customFormat="1" ht="82.8" x14ac:dyDescent="0.3">
      <c r="A19" s="185" t="s">
        <v>219</v>
      </c>
      <c r="B19" s="129" t="s">
        <v>17</v>
      </c>
      <c r="C19" s="130" t="s">
        <v>194</v>
      </c>
      <c r="D19" s="131" t="s">
        <v>220</v>
      </c>
      <c r="E19" s="131" t="s">
        <v>221</v>
      </c>
      <c r="F19" s="131" t="s">
        <v>174</v>
      </c>
      <c r="G19" s="131" t="s">
        <v>222</v>
      </c>
      <c r="H19" s="132">
        <v>90558.99</v>
      </c>
      <c r="I19" s="133">
        <v>45401</v>
      </c>
    </row>
    <row r="20" spans="1:9" s="134" customFormat="1" ht="55.2" x14ac:dyDescent="0.3">
      <c r="A20" s="185" t="s">
        <v>223</v>
      </c>
      <c r="B20" s="129" t="s">
        <v>17</v>
      </c>
      <c r="C20" s="130" t="s">
        <v>224</v>
      </c>
      <c r="D20" s="131" t="s">
        <v>225</v>
      </c>
      <c r="E20" s="131" t="s">
        <v>226</v>
      </c>
      <c r="F20" s="131" t="s">
        <v>174</v>
      </c>
      <c r="G20" s="136" t="s">
        <v>227</v>
      </c>
      <c r="H20" s="132">
        <v>154796.10999999999</v>
      </c>
      <c r="I20" s="133">
        <v>45401</v>
      </c>
    </row>
    <row r="21" spans="1:9" s="134" customFormat="1" ht="55.2" x14ac:dyDescent="0.3">
      <c r="A21" s="185" t="s">
        <v>228</v>
      </c>
      <c r="B21" s="129" t="s">
        <v>16</v>
      </c>
      <c r="C21" s="130" t="s">
        <v>229</v>
      </c>
      <c r="D21" s="131" t="s">
        <v>230</v>
      </c>
      <c r="E21" s="131" t="s">
        <v>231</v>
      </c>
      <c r="F21" s="131" t="s">
        <v>174</v>
      </c>
      <c r="G21" s="131" t="s">
        <v>232</v>
      </c>
      <c r="H21" s="132">
        <v>67681.539999999994</v>
      </c>
      <c r="I21" s="133">
        <v>45401</v>
      </c>
    </row>
    <row r="22" spans="1:9" s="134" customFormat="1" ht="82.8" x14ac:dyDescent="0.3">
      <c r="A22" s="185" t="s">
        <v>233</v>
      </c>
      <c r="B22" s="129" t="s">
        <v>18</v>
      </c>
      <c r="C22" s="130" t="s">
        <v>234</v>
      </c>
      <c r="D22" s="131" t="s">
        <v>235</v>
      </c>
      <c r="E22" s="131" t="s">
        <v>236</v>
      </c>
      <c r="F22" s="131" t="s">
        <v>174</v>
      </c>
      <c r="G22" s="131" t="s">
        <v>237</v>
      </c>
      <c r="H22" s="132">
        <v>39662.32</v>
      </c>
      <c r="I22" s="133">
        <v>45401</v>
      </c>
    </row>
    <row r="23" spans="1:9" s="134" customFormat="1" ht="55.2" x14ac:dyDescent="0.3">
      <c r="A23" s="185" t="s">
        <v>238</v>
      </c>
      <c r="B23" s="129" t="s">
        <v>19</v>
      </c>
      <c r="C23" s="130" t="s">
        <v>239</v>
      </c>
      <c r="D23" s="131" t="s">
        <v>240</v>
      </c>
      <c r="E23" s="131" t="s">
        <v>241</v>
      </c>
      <c r="F23" s="131" t="s">
        <v>174</v>
      </c>
      <c r="G23" s="131" t="s">
        <v>242</v>
      </c>
      <c r="H23" s="132">
        <v>63683.43</v>
      </c>
      <c r="I23" s="133">
        <v>45401</v>
      </c>
    </row>
    <row r="24" spans="1:9" s="134" customFormat="1" ht="27.6" x14ac:dyDescent="0.3">
      <c r="A24" s="185" t="s">
        <v>243</v>
      </c>
      <c r="B24" s="129" t="s">
        <v>19</v>
      </c>
      <c r="C24" s="130" t="s">
        <v>244</v>
      </c>
      <c r="D24" s="131" t="s">
        <v>245</v>
      </c>
      <c r="E24" s="131" t="s">
        <v>246</v>
      </c>
      <c r="F24" s="131" t="s">
        <v>174</v>
      </c>
      <c r="G24" s="131" t="s">
        <v>247</v>
      </c>
      <c r="H24" s="137">
        <v>95687.29</v>
      </c>
      <c r="I24" s="133">
        <v>45401</v>
      </c>
    </row>
    <row r="25" spans="1:9" s="134" customFormat="1" ht="27.6" x14ac:dyDescent="0.3">
      <c r="A25" s="185" t="s">
        <v>248</v>
      </c>
      <c r="B25" s="129" t="s">
        <v>15</v>
      </c>
      <c r="C25" s="131" t="s">
        <v>249</v>
      </c>
      <c r="D25" s="131" t="s">
        <v>182</v>
      </c>
      <c r="E25" s="131" t="s">
        <v>250</v>
      </c>
      <c r="F25" s="131" t="s">
        <v>158</v>
      </c>
      <c r="G25" s="131" t="s">
        <v>251</v>
      </c>
      <c r="H25" s="132">
        <v>13644.57</v>
      </c>
      <c r="I25" s="133">
        <v>45401</v>
      </c>
    </row>
    <row r="26" spans="1:9" s="134" customFormat="1" ht="27.6" x14ac:dyDescent="0.3">
      <c r="A26" s="185" t="s">
        <v>252</v>
      </c>
      <c r="B26" s="129" t="s">
        <v>15</v>
      </c>
      <c r="C26" s="131" t="s">
        <v>253</v>
      </c>
      <c r="D26" s="131" t="s">
        <v>254</v>
      </c>
      <c r="E26" s="131" t="s">
        <v>255</v>
      </c>
      <c r="F26" s="131" t="s">
        <v>152</v>
      </c>
      <c r="G26" s="131" t="s">
        <v>256</v>
      </c>
      <c r="H26" s="132">
        <v>24221.98</v>
      </c>
      <c r="I26" s="133">
        <v>45401</v>
      </c>
    </row>
    <row r="27" spans="1:9" s="134" customFormat="1" ht="82.8" x14ac:dyDescent="0.3">
      <c r="A27" s="185" t="s">
        <v>257</v>
      </c>
      <c r="B27" s="129" t="s">
        <v>17</v>
      </c>
      <c r="C27" s="130" t="s">
        <v>258</v>
      </c>
      <c r="D27" s="131" t="s">
        <v>259</v>
      </c>
      <c r="E27" s="131" t="s">
        <v>260</v>
      </c>
      <c r="F27" s="131" t="s">
        <v>152</v>
      </c>
      <c r="G27" s="131" t="s">
        <v>261</v>
      </c>
      <c r="H27" s="132">
        <v>73493.850000000006</v>
      </c>
      <c r="I27" s="133">
        <v>45401</v>
      </c>
    </row>
    <row r="28" spans="1:9" s="134" customFormat="1" ht="13.8" x14ac:dyDescent="0.3">
      <c r="A28" s="185" t="s">
        <v>262</v>
      </c>
      <c r="B28" s="129" t="s">
        <v>15</v>
      </c>
      <c r="C28" s="131" t="s">
        <v>263</v>
      </c>
      <c r="D28" s="131" t="s">
        <v>264</v>
      </c>
      <c r="E28" s="131" t="s">
        <v>265</v>
      </c>
      <c r="F28" s="131" t="s">
        <v>174</v>
      </c>
      <c r="G28" s="131" t="s">
        <v>266</v>
      </c>
      <c r="H28" s="132">
        <v>148620.82</v>
      </c>
      <c r="I28" s="133">
        <v>45405</v>
      </c>
    </row>
    <row r="29" spans="1:9" s="134" customFormat="1" ht="27.6" x14ac:dyDescent="0.3">
      <c r="A29" s="185" t="s">
        <v>267</v>
      </c>
      <c r="B29" s="129" t="s">
        <v>19</v>
      </c>
      <c r="C29" s="131" t="s">
        <v>268</v>
      </c>
      <c r="D29" s="131" t="s">
        <v>269</v>
      </c>
      <c r="E29" s="131" t="s">
        <v>270</v>
      </c>
      <c r="F29" s="131" t="s">
        <v>174</v>
      </c>
      <c r="G29" s="131" t="s">
        <v>271</v>
      </c>
      <c r="H29" s="132">
        <v>33573.56</v>
      </c>
      <c r="I29" s="133">
        <v>45405</v>
      </c>
    </row>
    <row r="30" spans="1:9" s="134" customFormat="1" ht="27.6" x14ac:dyDescent="0.3">
      <c r="A30" s="185" t="s">
        <v>272</v>
      </c>
      <c r="B30" s="129" t="s">
        <v>18</v>
      </c>
      <c r="C30" s="131" t="s">
        <v>273</v>
      </c>
      <c r="D30" s="131" t="s">
        <v>274</v>
      </c>
      <c r="E30" s="131" t="s">
        <v>275</v>
      </c>
      <c r="F30" s="131" t="s">
        <v>174</v>
      </c>
      <c r="G30" s="131" t="s">
        <v>276</v>
      </c>
      <c r="H30" s="132">
        <v>12945.93</v>
      </c>
      <c r="I30" s="133">
        <v>45405</v>
      </c>
    </row>
    <row r="31" spans="1:9" s="134" customFormat="1" ht="41.4" x14ac:dyDescent="0.3">
      <c r="A31" s="185" t="s">
        <v>277</v>
      </c>
      <c r="B31" s="129" t="s">
        <v>17</v>
      </c>
      <c r="C31" s="131" t="s">
        <v>278</v>
      </c>
      <c r="D31" s="131" t="s">
        <v>182</v>
      </c>
      <c r="E31" s="131" t="s">
        <v>279</v>
      </c>
      <c r="F31" s="131" t="s">
        <v>158</v>
      </c>
      <c r="G31" s="131" t="s">
        <v>280</v>
      </c>
      <c r="H31" s="132">
        <v>28072.560000000001</v>
      </c>
      <c r="I31" s="133">
        <v>45405</v>
      </c>
    </row>
    <row r="32" spans="1:9" s="134" customFormat="1" ht="55.2" x14ac:dyDescent="0.3">
      <c r="A32" s="185" t="s">
        <v>281</v>
      </c>
      <c r="B32" s="129" t="s">
        <v>19</v>
      </c>
      <c r="C32" s="130" t="s">
        <v>282</v>
      </c>
      <c r="D32" s="131" t="s">
        <v>283</v>
      </c>
      <c r="E32" s="131" t="s">
        <v>284</v>
      </c>
      <c r="F32" s="131" t="s">
        <v>174</v>
      </c>
      <c r="G32" s="131" t="s">
        <v>285</v>
      </c>
      <c r="H32" s="132">
        <v>49340.97</v>
      </c>
      <c r="I32" s="133">
        <v>45405</v>
      </c>
    </row>
    <row r="33" spans="1:9" s="134" customFormat="1" ht="41.4" x14ac:dyDescent="0.3">
      <c r="A33" s="185" t="s">
        <v>286</v>
      </c>
      <c r="B33" s="129" t="s">
        <v>16</v>
      </c>
      <c r="C33" s="131" t="s">
        <v>287</v>
      </c>
      <c r="D33" s="138" t="s">
        <v>274</v>
      </c>
      <c r="E33" s="131" t="s">
        <v>288</v>
      </c>
      <c r="F33" s="131" t="s">
        <v>174</v>
      </c>
      <c r="G33" s="131" t="s">
        <v>289</v>
      </c>
      <c r="H33" s="132">
        <v>32785.32</v>
      </c>
      <c r="I33" s="133">
        <v>45405</v>
      </c>
    </row>
    <row r="34" spans="1:9" s="134" customFormat="1" ht="27.6" x14ac:dyDescent="0.3">
      <c r="A34" s="185" t="s">
        <v>290</v>
      </c>
      <c r="B34" s="129" t="s">
        <v>15</v>
      </c>
      <c r="C34" s="131" t="s">
        <v>291</v>
      </c>
      <c r="D34" s="131" t="s">
        <v>162</v>
      </c>
      <c r="E34" s="131" t="s">
        <v>292</v>
      </c>
      <c r="F34" s="131" t="s">
        <v>158</v>
      </c>
      <c r="G34" s="131" t="s">
        <v>293</v>
      </c>
      <c r="H34" s="132">
        <v>26061.38</v>
      </c>
      <c r="I34" s="133">
        <v>45405</v>
      </c>
    </row>
    <row r="35" spans="1:9" s="134" customFormat="1" ht="27.6" x14ac:dyDescent="0.3">
      <c r="A35" s="185" t="s">
        <v>294</v>
      </c>
      <c r="B35" s="129" t="s">
        <v>19</v>
      </c>
      <c r="C35" s="130" t="s">
        <v>295</v>
      </c>
      <c r="D35" s="131" t="s">
        <v>296</v>
      </c>
      <c r="E35" s="131" t="s">
        <v>297</v>
      </c>
      <c r="F35" s="131" t="s">
        <v>158</v>
      </c>
      <c r="G35" s="131" t="s">
        <v>298</v>
      </c>
      <c r="H35" s="132">
        <v>27662.98</v>
      </c>
      <c r="I35" s="133">
        <v>45405</v>
      </c>
    </row>
    <row r="36" spans="1:9" s="134" customFormat="1" ht="41.4" x14ac:dyDescent="0.3">
      <c r="A36" s="185" t="s">
        <v>299</v>
      </c>
      <c r="B36" s="129" t="s">
        <v>19</v>
      </c>
      <c r="C36" s="130" t="s">
        <v>211</v>
      </c>
      <c r="D36" s="131" t="s">
        <v>300</v>
      </c>
      <c r="E36" s="131" t="s">
        <v>301</v>
      </c>
      <c r="F36" s="131" t="s">
        <v>158</v>
      </c>
      <c r="G36" s="131" t="s">
        <v>302</v>
      </c>
      <c r="H36" s="132">
        <v>136904.99</v>
      </c>
      <c r="I36" s="133">
        <v>45405</v>
      </c>
    </row>
    <row r="37" spans="1:9" s="134" customFormat="1" ht="82.8" x14ac:dyDescent="0.3">
      <c r="A37" s="185" t="s">
        <v>303</v>
      </c>
      <c r="B37" s="129" t="s">
        <v>19</v>
      </c>
      <c r="C37" s="130" t="s">
        <v>304</v>
      </c>
      <c r="D37" s="131" t="s">
        <v>305</v>
      </c>
      <c r="E37" s="131" t="s">
        <v>306</v>
      </c>
      <c r="F37" s="131" t="s">
        <v>158</v>
      </c>
      <c r="G37" s="130" t="s">
        <v>307</v>
      </c>
      <c r="H37" s="132">
        <v>21958.47</v>
      </c>
      <c r="I37" s="133">
        <v>45405</v>
      </c>
    </row>
    <row r="38" spans="1:9" s="134" customFormat="1" ht="55.2" x14ac:dyDescent="0.3">
      <c r="A38" s="185" t="s">
        <v>308</v>
      </c>
      <c r="B38" s="129" t="s">
        <v>19</v>
      </c>
      <c r="C38" s="130" t="s">
        <v>268</v>
      </c>
      <c r="D38" s="131" t="s">
        <v>309</v>
      </c>
      <c r="E38" s="131" t="s">
        <v>310</v>
      </c>
      <c r="F38" s="131" t="s">
        <v>158</v>
      </c>
      <c r="G38" s="131" t="s">
        <v>311</v>
      </c>
      <c r="H38" s="132">
        <v>43012.5</v>
      </c>
      <c r="I38" s="133">
        <v>45405</v>
      </c>
    </row>
    <row r="39" spans="1:9" s="134" customFormat="1" ht="27.6" x14ac:dyDescent="0.3">
      <c r="A39" s="185" t="s">
        <v>312</v>
      </c>
      <c r="B39" s="129" t="s">
        <v>19</v>
      </c>
      <c r="C39" s="131" t="s">
        <v>313</v>
      </c>
      <c r="D39" s="131" t="s">
        <v>182</v>
      </c>
      <c r="E39" s="131" t="s">
        <v>314</v>
      </c>
      <c r="F39" s="131" t="s">
        <v>174</v>
      </c>
      <c r="G39" s="131" t="s">
        <v>315</v>
      </c>
      <c r="H39" s="132">
        <v>203251.55</v>
      </c>
      <c r="I39" s="133">
        <v>45405</v>
      </c>
    </row>
    <row r="40" spans="1:9" s="134" customFormat="1" ht="41.4" x14ac:dyDescent="0.3">
      <c r="A40" s="185" t="s">
        <v>316</v>
      </c>
      <c r="B40" s="129" t="s">
        <v>17</v>
      </c>
      <c r="C40" s="131" t="s">
        <v>142</v>
      </c>
      <c r="D40" s="131" t="s">
        <v>317</v>
      </c>
      <c r="E40" s="131" t="s">
        <v>318</v>
      </c>
      <c r="F40" s="131" t="s">
        <v>158</v>
      </c>
      <c r="G40" s="131" t="s">
        <v>319</v>
      </c>
      <c r="H40" s="132">
        <v>20011.13</v>
      </c>
      <c r="I40" s="133">
        <v>45405</v>
      </c>
    </row>
    <row r="41" spans="1:9" s="134" customFormat="1" ht="55.2" x14ac:dyDescent="0.3">
      <c r="A41" s="185" t="s">
        <v>320</v>
      </c>
      <c r="B41" s="129" t="s">
        <v>15</v>
      </c>
      <c r="C41" s="131" t="s">
        <v>15</v>
      </c>
      <c r="D41" s="131" t="s">
        <v>321</v>
      </c>
      <c r="E41" s="131" t="s">
        <v>322</v>
      </c>
      <c r="F41" s="131" t="s">
        <v>174</v>
      </c>
      <c r="G41" s="131" t="s">
        <v>323</v>
      </c>
      <c r="H41" s="132">
        <v>29678.01</v>
      </c>
      <c r="I41" s="133">
        <v>45405</v>
      </c>
    </row>
    <row r="42" spans="1:9" s="134" customFormat="1" ht="13.8" x14ac:dyDescent="0.3">
      <c r="A42" s="185" t="s">
        <v>324</v>
      </c>
      <c r="B42" s="129" t="s">
        <v>15</v>
      </c>
      <c r="C42" s="130" t="s">
        <v>325</v>
      </c>
      <c r="D42" s="131" t="s">
        <v>326</v>
      </c>
      <c r="E42" s="131" t="s">
        <v>327</v>
      </c>
      <c r="F42" s="131" t="s">
        <v>174</v>
      </c>
      <c r="G42" s="131" t="s">
        <v>328</v>
      </c>
      <c r="H42" s="132">
        <v>23456.11</v>
      </c>
      <c r="I42" s="133">
        <v>45405</v>
      </c>
    </row>
    <row r="43" spans="1:9" s="134" customFormat="1" ht="27.6" x14ac:dyDescent="0.3">
      <c r="A43" s="185" t="s">
        <v>329</v>
      </c>
      <c r="B43" s="129" t="s">
        <v>17</v>
      </c>
      <c r="C43" s="131" t="s">
        <v>330</v>
      </c>
      <c r="D43" s="131" t="s">
        <v>331</v>
      </c>
      <c r="E43" s="131" t="s">
        <v>332</v>
      </c>
      <c r="F43" s="131" t="s">
        <v>152</v>
      </c>
      <c r="G43" s="131" t="s">
        <v>333</v>
      </c>
      <c r="H43" s="132">
        <v>15695.75</v>
      </c>
      <c r="I43" s="133">
        <v>45405</v>
      </c>
    </row>
    <row r="44" spans="1:9" s="134" customFormat="1" ht="13.8" x14ac:dyDescent="0.3">
      <c r="A44" s="185" t="s">
        <v>334</v>
      </c>
      <c r="B44" s="129" t="s">
        <v>19</v>
      </c>
      <c r="C44" s="130" t="s">
        <v>335</v>
      </c>
      <c r="D44" s="131" t="s">
        <v>336</v>
      </c>
      <c r="E44" s="131" t="s">
        <v>337</v>
      </c>
      <c r="F44" s="131" t="s">
        <v>174</v>
      </c>
      <c r="G44" s="131" t="s">
        <v>338</v>
      </c>
      <c r="H44" s="137">
        <v>236636.78</v>
      </c>
      <c r="I44" s="133">
        <v>45405</v>
      </c>
    </row>
    <row r="45" spans="1:9" s="134" customFormat="1" ht="27.6" x14ac:dyDescent="0.3">
      <c r="A45" s="185" t="s">
        <v>339</v>
      </c>
      <c r="B45" s="129" t="s">
        <v>18</v>
      </c>
      <c r="C45" s="130" t="s">
        <v>340</v>
      </c>
      <c r="D45" s="131" t="s">
        <v>341</v>
      </c>
      <c r="E45" s="131" t="s">
        <v>96</v>
      </c>
      <c r="F45" s="131" t="s">
        <v>174</v>
      </c>
      <c r="G45" s="131" t="s">
        <v>342</v>
      </c>
      <c r="H45" s="132">
        <v>41251.19</v>
      </c>
      <c r="I45" s="133">
        <v>45405</v>
      </c>
    </row>
    <row r="46" spans="1:9" s="134" customFormat="1" ht="55.2" x14ac:dyDescent="0.3">
      <c r="A46" s="185" t="s">
        <v>343</v>
      </c>
      <c r="B46" s="129" t="s">
        <v>21</v>
      </c>
      <c r="C46" s="131" t="s">
        <v>344</v>
      </c>
      <c r="D46" s="131" t="s">
        <v>182</v>
      </c>
      <c r="E46" s="131" t="s">
        <v>345</v>
      </c>
      <c r="F46" s="131" t="s">
        <v>174</v>
      </c>
      <c r="G46" s="131" t="s">
        <v>346</v>
      </c>
      <c r="H46" s="132">
        <v>67544.55</v>
      </c>
      <c r="I46" s="133">
        <v>45405</v>
      </c>
    </row>
    <row r="47" spans="1:9" s="134" customFormat="1" ht="27.6" x14ac:dyDescent="0.3">
      <c r="A47" s="185" t="s">
        <v>347</v>
      </c>
      <c r="B47" s="129" t="s">
        <v>16</v>
      </c>
      <c r="C47" s="130" t="s">
        <v>348</v>
      </c>
      <c r="D47" s="131" t="s">
        <v>349</v>
      </c>
      <c r="E47" s="131" t="s">
        <v>350</v>
      </c>
      <c r="F47" s="131" t="s">
        <v>152</v>
      </c>
      <c r="G47" s="131" t="s">
        <v>351</v>
      </c>
      <c r="H47" s="132">
        <v>28483.95</v>
      </c>
      <c r="I47" s="133">
        <v>45405</v>
      </c>
    </row>
    <row r="48" spans="1:9" s="134" customFormat="1" ht="13.8" x14ac:dyDescent="0.3">
      <c r="A48" s="185" t="s">
        <v>352</v>
      </c>
      <c r="B48" s="129" t="s">
        <v>15</v>
      </c>
      <c r="C48" s="131" t="s">
        <v>291</v>
      </c>
      <c r="D48" s="131" t="s">
        <v>162</v>
      </c>
      <c r="E48" s="131" t="s">
        <v>353</v>
      </c>
      <c r="F48" s="131" t="s">
        <v>174</v>
      </c>
      <c r="G48" s="131" t="s">
        <v>354</v>
      </c>
      <c r="H48" s="132">
        <v>28992.93</v>
      </c>
      <c r="I48" s="133">
        <v>45405</v>
      </c>
    </row>
    <row r="49" spans="1:9" s="134" customFormat="1" ht="41.4" x14ac:dyDescent="0.3">
      <c r="A49" s="185" t="s">
        <v>355</v>
      </c>
      <c r="B49" s="129" t="s">
        <v>16</v>
      </c>
      <c r="C49" s="130" t="s">
        <v>356</v>
      </c>
      <c r="D49" s="131" t="s">
        <v>357</v>
      </c>
      <c r="E49" s="131" t="s">
        <v>358</v>
      </c>
      <c r="F49" s="131" t="s">
        <v>174</v>
      </c>
      <c r="G49" s="131" t="s">
        <v>359</v>
      </c>
      <c r="H49" s="132">
        <v>176871.76</v>
      </c>
      <c r="I49" s="133">
        <v>45405</v>
      </c>
    </row>
    <row r="50" spans="1:9" s="134" customFormat="1" ht="96.6" x14ac:dyDescent="0.3">
      <c r="A50" s="185" t="s">
        <v>360</v>
      </c>
      <c r="B50" s="129" t="s">
        <v>15</v>
      </c>
      <c r="C50" s="131" t="s">
        <v>361</v>
      </c>
      <c r="D50" s="131" t="s">
        <v>362</v>
      </c>
      <c r="E50" s="131" t="s">
        <v>363</v>
      </c>
      <c r="F50" s="131" t="s">
        <v>174</v>
      </c>
      <c r="G50" s="131" t="s">
        <v>364</v>
      </c>
      <c r="H50" s="132">
        <v>219683.75</v>
      </c>
      <c r="I50" s="133">
        <v>45405</v>
      </c>
    </row>
    <row r="51" spans="1:9" s="134" customFormat="1" ht="27.6" x14ac:dyDescent="0.3">
      <c r="A51" s="185" t="s">
        <v>365</v>
      </c>
      <c r="B51" s="129" t="s">
        <v>18</v>
      </c>
      <c r="C51" s="130" t="s">
        <v>366</v>
      </c>
      <c r="D51" s="131" t="s">
        <v>367</v>
      </c>
      <c r="E51" s="131" t="s">
        <v>368</v>
      </c>
      <c r="F51" s="131" t="s">
        <v>174</v>
      </c>
      <c r="G51" s="131" t="s">
        <v>369</v>
      </c>
      <c r="H51" s="132">
        <v>28475</v>
      </c>
      <c r="I51" s="133">
        <v>45405</v>
      </c>
    </row>
    <row r="52" spans="1:9" s="134" customFormat="1" ht="55.2" x14ac:dyDescent="0.3">
      <c r="A52" s="185" t="s">
        <v>370</v>
      </c>
      <c r="B52" s="129" t="s">
        <v>16</v>
      </c>
      <c r="C52" s="130" t="s">
        <v>371</v>
      </c>
      <c r="D52" s="131" t="s">
        <v>372</v>
      </c>
      <c r="E52" s="131" t="s">
        <v>372</v>
      </c>
      <c r="F52" s="131" t="s">
        <v>158</v>
      </c>
      <c r="G52" s="131" t="s">
        <v>373</v>
      </c>
      <c r="H52" s="132">
        <v>237394.59</v>
      </c>
      <c r="I52" s="133">
        <v>45405</v>
      </c>
    </row>
    <row r="53" spans="1:9" s="134" customFormat="1" ht="55.2" x14ac:dyDescent="0.3">
      <c r="A53" s="185" t="s">
        <v>374</v>
      </c>
      <c r="B53" s="129" t="s">
        <v>19</v>
      </c>
      <c r="C53" s="131" t="s">
        <v>211</v>
      </c>
      <c r="D53" s="131" t="s">
        <v>375</v>
      </c>
      <c r="E53" s="131" t="s">
        <v>376</v>
      </c>
      <c r="F53" s="131" t="s">
        <v>174</v>
      </c>
      <c r="G53" s="131" t="s">
        <v>377</v>
      </c>
      <c r="H53" s="132">
        <v>152990.01</v>
      </c>
      <c r="I53" s="133">
        <v>45405</v>
      </c>
    </row>
    <row r="54" spans="1:9" s="134" customFormat="1" ht="41.4" x14ac:dyDescent="0.3">
      <c r="A54" s="185" t="s">
        <v>378</v>
      </c>
      <c r="B54" s="129" t="s">
        <v>17</v>
      </c>
      <c r="C54" s="131" t="s">
        <v>379</v>
      </c>
      <c r="D54" s="131" t="s">
        <v>182</v>
      </c>
      <c r="E54" s="131" t="s">
        <v>380</v>
      </c>
      <c r="F54" s="131" t="s">
        <v>158</v>
      </c>
      <c r="G54" s="131" t="s">
        <v>381</v>
      </c>
      <c r="H54" s="132">
        <v>3547.5</v>
      </c>
      <c r="I54" s="133">
        <v>45405</v>
      </c>
    </row>
    <row r="55" spans="1:9" s="134" customFormat="1" ht="55.2" x14ac:dyDescent="0.3">
      <c r="A55" s="185" t="s">
        <v>382</v>
      </c>
      <c r="B55" s="129" t="s">
        <v>19</v>
      </c>
      <c r="C55" s="131" t="s">
        <v>383</v>
      </c>
      <c r="D55" s="131" t="s">
        <v>182</v>
      </c>
      <c r="E55" s="131" t="s">
        <v>384</v>
      </c>
      <c r="F55" s="131" t="s">
        <v>158</v>
      </c>
      <c r="G55" s="131" t="s">
        <v>385</v>
      </c>
      <c r="H55" s="132">
        <v>99334.5</v>
      </c>
      <c r="I55" s="133">
        <v>45405</v>
      </c>
    </row>
    <row r="56" spans="1:9" s="134" customFormat="1" ht="69" x14ac:dyDescent="0.3">
      <c r="A56" s="185" t="s">
        <v>386</v>
      </c>
      <c r="B56" s="129" t="s">
        <v>17</v>
      </c>
      <c r="C56" s="131" t="s">
        <v>387</v>
      </c>
      <c r="D56" s="131" t="s">
        <v>317</v>
      </c>
      <c r="E56" s="131" t="s">
        <v>388</v>
      </c>
      <c r="F56" s="131" t="s">
        <v>158</v>
      </c>
      <c r="G56" s="131" t="s">
        <v>389</v>
      </c>
      <c r="H56" s="132">
        <v>27530.97</v>
      </c>
      <c r="I56" s="133">
        <v>45405</v>
      </c>
    </row>
    <row r="57" spans="1:9" s="134" customFormat="1" ht="41.4" x14ac:dyDescent="0.3">
      <c r="A57" s="185" t="s">
        <v>390</v>
      </c>
      <c r="B57" s="129" t="s">
        <v>19</v>
      </c>
      <c r="C57" s="131" t="s">
        <v>216</v>
      </c>
      <c r="D57" s="131" t="s">
        <v>391</v>
      </c>
      <c r="E57" s="131" t="s">
        <v>392</v>
      </c>
      <c r="F57" s="131" t="s">
        <v>158</v>
      </c>
      <c r="G57" s="131" t="s">
        <v>393</v>
      </c>
      <c r="H57" s="132">
        <v>51551.98</v>
      </c>
      <c r="I57" s="133">
        <v>45405</v>
      </c>
    </row>
    <row r="58" spans="1:9" s="134" customFormat="1" ht="41.4" x14ac:dyDescent="0.3">
      <c r="A58" s="185" t="s">
        <v>394</v>
      </c>
      <c r="B58" s="129" t="s">
        <v>19</v>
      </c>
      <c r="C58" s="131" t="s">
        <v>282</v>
      </c>
      <c r="D58" s="131" t="s">
        <v>391</v>
      </c>
      <c r="E58" s="131" t="s">
        <v>395</v>
      </c>
      <c r="F58" s="131" t="s">
        <v>158</v>
      </c>
      <c r="G58" s="131" t="s">
        <v>396</v>
      </c>
      <c r="H58" s="132">
        <v>36292.519999999997</v>
      </c>
      <c r="I58" s="133">
        <v>45405</v>
      </c>
    </row>
    <row r="59" spans="1:9" s="134" customFormat="1" ht="96.6" x14ac:dyDescent="0.3">
      <c r="A59" s="185" t="s">
        <v>397</v>
      </c>
      <c r="B59" s="129" t="s">
        <v>18</v>
      </c>
      <c r="C59" s="131" t="s">
        <v>398</v>
      </c>
      <c r="D59" s="131" t="s">
        <v>182</v>
      </c>
      <c r="E59" s="131" t="s">
        <v>399</v>
      </c>
      <c r="F59" s="131" t="s">
        <v>158</v>
      </c>
      <c r="G59" s="131" t="s">
        <v>400</v>
      </c>
      <c r="H59" s="132">
        <v>295127.53000000003</v>
      </c>
      <c r="I59" s="133">
        <v>45405</v>
      </c>
    </row>
    <row r="60" spans="1:9" s="134" customFormat="1" ht="27.6" x14ac:dyDescent="0.3">
      <c r="A60" s="185" t="s">
        <v>401</v>
      </c>
      <c r="B60" s="129" t="s">
        <v>18</v>
      </c>
      <c r="C60" s="131" t="s">
        <v>402</v>
      </c>
      <c r="D60" s="131" t="s">
        <v>403</v>
      </c>
      <c r="E60" s="131" t="s">
        <v>404</v>
      </c>
      <c r="F60" s="131" t="s">
        <v>158</v>
      </c>
      <c r="G60" s="131" t="s">
        <v>405</v>
      </c>
      <c r="H60" s="132">
        <v>239131.87</v>
      </c>
      <c r="I60" s="133">
        <v>45405</v>
      </c>
    </row>
    <row r="61" spans="1:9" s="134" customFormat="1" ht="27.6" x14ac:dyDescent="0.3">
      <c r="A61" s="185" t="s">
        <v>406</v>
      </c>
      <c r="B61" s="129" t="s">
        <v>17</v>
      </c>
      <c r="C61" s="130" t="s">
        <v>407</v>
      </c>
      <c r="D61" s="131" t="s">
        <v>408</v>
      </c>
      <c r="E61" s="131" t="s">
        <v>409</v>
      </c>
      <c r="F61" s="131" t="s">
        <v>174</v>
      </c>
      <c r="G61" s="131" t="s">
        <v>410</v>
      </c>
      <c r="H61" s="132">
        <v>63149.59</v>
      </c>
      <c r="I61" s="133">
        <v>45405</v>
      </c>
    </row>
    <row r="62" spans="1:9" s="134" customFormat="1" ht="41.4" x14ac:dyDescent="0.3">
      <c r="A62" s="185" t="s">
        <v>411</v>
      </c>
      <c r="B62" s="129" t="s">
        <v>19</v>
      </c>
      <c r="C62" s="130" t="s">
        <v>216</v>
      </c>
      <c r="D62" s="131" t="s">
        <v>412</v>
      </c>
      <c r="E62" s="131" t="s">
        <v>413</v>
      </c>
      <c r="F62" s="131" t="s">
        <v>174</v>
      </c>
      <c r="G62" s="131" t="s">
        <v>414</v>
      </c>
      <c r="H62" s="132">
        <v>7481.19</v>
      </c>
      <c r="I62" s="133">
        <v>45405</v>
      </c>
    </row>
    <row r="63" spans="1:9" s="134" customFormat="1" ht="69" x14ac:dyDescent="0.3">
      <c r="A63" s="185" t="s">
        <v>415</v>
      </c>
      <c r="B63" s="129" t="s">
        <v>18</v>
      </c>
      <c r="C63" s="130" t="s">
        <v>416</v>
      </c>
      <c r="D63" s="131" t="s">
        <v>417</v>
      </c>
      <c r="E63" s="131" t="s">
        <v>418</v>
      </c>
      <c r="F63" s="131" t="s">
        <v>152</v>
      </c>
      <c r="G63" s="131" t="s">
        <v>419</v>
      </c>
      <c r="H63" s="132">
        <v>20153.75</v>
      </c>
      <c r="I63" s="133">
        <v>45405</v>
      </c>
    </row>
    <row r="64" spans="1:9" s="134" customFormat="1" ht="27.6" x14ac:dyDescent="0.3">
      <c r="A64" s="185" t="s">
        <v>420</v>
      </c>
      <c r="B64" s="129" t="s">
        <v>15</v>
      </c>
      <c r="C64" s="131" t="s">
        <v>15</v>
      </c>
      <c r="D64" s="131" t="s">
        <v>421</v>
      </c>
      <c r="E64" s="131" t="s">
        <v>422</v>
      </c>
      <c r="F64" s="131" t="s">
        <v>158</v>
      </c>
      <c r="G64" s="131" t="s">
        <v>423</v>
      </c>
      <c r="H64" s="132">
        <v>124700</v>
      </c>
      <c r="I64" s="133">
        <v>45405</v>
      </c>
    </row>
    <row r="65" spans="1:10" s="134" customFormat="1" ht="13.8" x14ac:dyDescent="0.3">
      <c r="A65" s="185" t="s">
        <v>424</v>
      </c>
      <c r="B65" s="129" t="s">
        <v>17</v>
      </c>
      <c r="C65" s="130" t="s">
        <v>425</v>
      </c>
      <c r="D65" s="131" t="s">
        <v>426</v>
      </c>
      <c r="E65" s="131" t="s">
        <v>427</v>
      </c>
      <c r="F65" s="131" t="s">
        <v>174</v>
      </c>
      <c r="G65" s="131" t="s">
        <v>428</v>
      </c>
      <c r="H65" s="132">
        <v>30501.58</v>
      </c>
      <c r="I65" s="133">
        <v>45405</v>
      </c>
    </row>
    <row r="66" spans="1:10" s="134" customFormat="1" ht="55.2" x14ac:dyDescent="0.3">
      <c r="A66" s="185" t="s">
        <v>429</v>
      </c>
      <c r="B66" s="129" t="s">
        <v>18</v>
      </c>
      <c r="C66" s="130" t="s">
        <v>430</v>
      </c>
      <c r="D66" s="131" t="s">
        <v>431</v>
      </c>
      <c r="E66" s="131" t="s">
        <v>432</v>
      </c>
      <c r="F66" s="131" t="s">
        <v>174</v>
      </c>
      <c r="G66" s="131" t="s">
        <v>433</v>
      </c>
      <c r="H66" s="132">
        <v>68681.25</v>
      </c>
      <c r="I66" s="133">
        <v>45405</v>
      </c>
    </row>
    <row r="67" spans="1:10" s="134" customFormat="1" ht="13.8" x14ac:dyDescent="0.3">
      <c r="A67" s="185" t="s">
        <v>434</v>
      </c>
      <c r="B67" s="129" t="s">
        <v>17</v>
      </c>
      <c r="C67" s="130" t="s">
        <v>435</v>
      </c>
      <c r="D67" s="131" t="s">
        <v>436</v>
      </c>
      <c r="E67" s="131" t="s">
        <v>437</v>
      </c>
      <c r="F67" s="131" t="s">
        <v>174</v>
      </c>
      <c r="G67" s="131" t="s">
        <v>438</v>
      </c>
      <c r="H67" s="132">
        <v>2834.78</v>
      </c>
      <c r="I67" s="133">
        <v>45405</v>
      </c>
    </row>
    <row r="68" spans="1:10" s="134" customFormat="1" ht="41.4" x14ac:dyDescent="0.3">
      <c r="A68" s="185" t="s">
        <v>439</v>
      </c>
      <c r="B68" s="129" t="s">
        <v>17</v>
      </c>
      <c r="C68" s="130" t="s">
        <v>142</v>
      </c>
      <c r="D68" s="131" t="s">
        <v>440</v>
      </c>
      <c r="E68" s="131" t="s">
        <v>441</v>
      </c>
      <c r="F68" s="131" t="s">
        <v>174</v>
      </c>
      <c r="G68" s="131" t="s">
        <v>442</v>
      </c>
      <c r="H68" s="132">
        <v>17236.22</v>
      </c>
      <c r="I68" s="133">
        <v>45405</v>
      </c>
    </row>
    <row r="69" spans="1:10" s="134" customFormat="1" ht="179.4" x14ac:dyDescent="0.3">
      <c r="A69" s="185" t="s">
        <v>443</v>
      </c>
      <c r="B69" s="129" t="s">
        <v>19</v>
      </c>
      <c r="C69" s="130" t="s">
        <v>282</v>
      </c>
      <c r="D69" s="131" t="s">
        <v>444</v>
      </c>
      <c r="E69" s="131" t="s">
        <v>445</v>
      </c>
      <c r="F69" s="131" t="s">
        <v>152</v>
      </c>
      <c r="G69" s="131" t="s">
        <v>446</v>
      </c>
      <c r="H69" s="132">
        <v>31049.46</v>
      </c>
      <c r="I69" s="133">
        <v>45405</v>
      </c>
    </row>
    <row r="70" spans="1:10" s="134" customFormat="1" ht="41.4" x14ac:dyDescent="0.3">
      <c r="A70" s="185" t="s">
        <v>447</v>
      </c>
      <c r="B70" s="129" t="s">
        <v>17</v>
      </c>
      <c r="C70" s="130" t="s">
        <v>448</v>
      </c>
      <c r="D70" s="131" t="s">
        <v>449</v>
      </c>
      <c r="E70" s="131" t="s">
        <v>450</v>
      </c>
      <c r="F70" s="131" t="s">
        <v>174</v>
      </c>
      <c r="G70" s="131" t="s">
        <v>451</v>
      </c>
      <c r="H70" s="132">
        <v>6460.75</v>
      </c>
      <c r="I70" s="133">
        <v>45405</v>
      </c>
    </row>
    <row r="71" spans="1:10" s="134" customFormat="1" ht="82.8" x14ac:dyDescent="0.3">
      <c r="A71" s="185" t="s">
        <v>452</v>
      </c>
      <c r="B71" s="129" t="s">
        <v>15</v>
      </c>
      <c r="C71" s="130" t="s">
        <v>263</v>
      </c>
      <c r="D71" s="131" t="s">
        <v>453</v>
      </c>
      <c r="E71" s="131" t="s">
        <v>454</v>
      </c>
      <c r="F71" s="131" t="s">
        <v>174</v>
      </c>
      <c r="G71" s="131" t="s">
        <v>455</v>
      </c>
      <c r="H71" s="137">
        <v>32379.42</v>
      </c>
      <c r="I71" s="133">
        <v>45405</v>
      </c>
    </row>
    <row r="72" spans="1:10" ht="15.6" x14ac:dyDescent="0.3">
      <c r="A72" s="21"/>
      <c r="B72" s="139"/>
      <c r="C72" s="23"/>
      <c r="D72" s="23"/>
      <c r="E72" s="23"/>
      <c r="F72" s="64"/>
      <c r="G72" s="140" t="s">
        <v>13</v>
      </c>
      <c r="H72" s="141">
        <f>SUM(H4:H71)</f>
        <v>5180395.8900000006</v>
      </c>
      <c r="I72" s="22"/>
    </row>
    <row r="73" spans="1:10" ht="14.4" customHeight="1" x14ac:dyDescent="0.3">
      <c r="A73" s="21"/>
      <c r="B73" s="139"/>
      <c r="C73" s="23"/>
      <c r="D73" s="23"/>
      <c r="E73" s="23"/>
      <c r="F73" s="21"/>
      <c r="I73" s="21"/>
    </row>
    <row r="74" spans="1:10" x14ac:dyDescent="0.3">
      <c r="A74" s="21"/>
      <c r="B74" s="199" t="s">
        <v>14</v>
      </c>
      <c r="C74" s="199"/>
      <c r="D74" s="21"/>
      <c r="E74" s="36"/>
      <c r="F74" s="64"/>
      <c r="G74" s="22"/>
      <c r="H74" s="22"/>
      <c r="J74"/>
    </row>
    <row r="75" spans="1:10" x14ac:dyDescent="0.3">
      <c r="A75" s="21"/>
      <c r="B75" s="29" t="s">
        <v>15</v>
      </c>
      <c r="C75" s="30">
        <f>SUMIF($B$4:$B$71,B75,$H$4:$H$71)</f>
        <v>1189255.3399999999</v>
      </c>
      <c r="D75" s="21"/>
      <c r="E75" s="22"/>
      <c r="G75" s="22"/>
      <c r="H75" s="22"/>
      <c r="J75"/>
    </row>
    <row r="76" spans="1:10" x14ac:dyDescent="0.3">
      <c r="A76" s="21"/>
      <c r="B76" s="29" t="s">
        <v>16</v>
      </c>
      <c r="C76" s="30">
        <f t="shared" ref="C76:C79" si="0">SUMIF($B$4:$B$71,B76,$H$4:$H$71)</f>
        <v>635775.67000000004</v>
      </c>
      <c r="D76" s="21"/>
      <c r="E76" s="22"/>
      <c r="G76" s="22"/>
      <c r="H76" s="22"/>
      <c r="J76"/>
    </row>
    <row r="77" spans="1:10" x14ac:dyDescent="0.3">
      <c r="A77" s="21"/>
      <c r="B77" s="29" t="s">
        <v>17</v>
      </c>
      <c r="C77" s="30">
        <f t="shared" si="0"/>
        <v>1036694.4299999999</v>
      </c>
      <c r="D77" s="21"/>
      <c r="E77" s="22"/>
      <c r="G77" s="22"/>
      <c r="H77" s="22"/>
      <c r="J77"/>
    </row>
    <row r="78" spans="1:10" x14ac:dyDescent="0.3">
      <c r="B78" s="29" t="s">
        <v>18</v>
      </c>
      <c r="C78" s="30">
        <f t="shared" si="0"/>
        <v>745428.84000000008</v>
      </c>
      <c r="D78"/>
      <c r="E78" s="22"/>
      <c r="G78" s="22"/>
      <c r="H78" s="22"/>
      <c r="J78"/>
    </row>
    <row r="79" spans="1:10" x14ac:dyDescent="0.3">
      <c r="B79" s="29" t="s">
        <v>19</v>
      </c>
      <c r="C79" s="30">
        <f t="shared" si="0"/>
        <v>1505697.0599999998</v>
      </c>
      <c r="D79"/>
      <c r="E79" s="22"/>
      <c r="G79" s="22"/>
      <c r="H79" s="22"/>
      <c r="J79"/>
    </row>
    <row r="80" spans="1:10" x14ac:dyDescent="0.3">
      <c r="B80" s="33" t="s">
        <v>20</v>
      </c>
      <c r="C80" s="32">
        <f>SUM(C75:C79)</f>
        <v>5112851.3399999989</v>
      </c>
      <c r="E80" s="26"/>
      <c r="G80"/>
      <c r="H80"/>
      <c r="I80" s="22"/>
      <c r="J80"/>
    </row>
    <row r="81" spans="2:10" x14ac:dyDescent="0.3">
      <c r="B81" s="139"/>
      <c r="C81" s="23"/>
      <c r="E81" s="26"/>
      <c r="G81"/>
      <c r="H81"/>
      <c r="I81" s="22"/>
      <c r="J81"/>
    </row>
    <row r="82" spans="2:10" x14ac:dyDescent="0.3">
      <c r="B82" s="28" t="s">
        <v>21</v>
      </c>
      <c r="C82" s="30">
        <f t="shared" ref="C82" si="1">SUMIF($B$4:$B$71,B82,$H$4:$H$71)</f>
        <v>67544.55</v>
      </c>
      <c r="E82" s="26"/>
      <c r="G82"/>
      <c r="H82"/>
      <c r="I82" s="22"/>
      <c r="J82"/>
    </row>
    <row r="83" spans="2:10" x14ac:dyDescent="0.3">
      <c r="B83" s="28" t="s">
        <v>22</v>
      </c>
      <c r="C83" s="34">
        <f>SUM(C82,C80)</f>
        <v>5180395.8899999987</v>
      </c>
      <c r="E83" s="26"/>
      <c r="G83"/>
      <c r="H83"/>
      <c r="I83" s="22"/>
      <c r="J83"/>
    </row>
    <row r="84" spans="2:10" x14ac:dyDescent="0.3">
      <c r="B84" s="139"/>
      <c r="D84" s="23"/>
    </row>
    <row r="85" spans="2:10" x14ac:dyDescent="0.3">
      <c r="B85" s="139"/>
      <c r="D85" s="23"/>
    </row>
  </sheetData>
  <autoFilter ref="A3:H5" xr:uid="{B8DA2C90-5CE1-4280-A2E3-2E5AF98C5427}"/>
  <mergeCells count="3">
    <mergeCell ref="B74:C74"/>
    <mergeCell ref="A1:I1"/>
    <mergeCell ref="A2:I2"/>
  </mergeCells>
  <conditionalFormatting sqref="C4:E71 G4:I71 H72">
    <cfRule type="expression" dxfId="9" priority="1">
      <formula>#REF!="9. afgerond"</formula>
    </cfRule>
    <cfRule type="expression" dxfId="8" priority="2">
      <formula>#REF!="8. zelfevaluatie"</formula>
    </cfRule>
    <cfRule type="expression" dxfId="7" priority="3">
      <formula>#REF!="7. betaald"</formula>
    </cfRule>
    <cfRule type="expression" dxfId="6" priority="4">
      <formula>#REF!="6. aanvraag uitbetaling"</formula>
    </cfRule>
    <cfRule type="expression" dxfId="5" priority="5">
      <formula>#REF!="5. verlenging termijn"</formula>
    </cfRule>
    <cfRule type="expression" dxfId="4" priority="6">
      <formula>#REF!="4. beslissing "</formula>
    </cfRule>
    <cfRule type="expression" dxfId="3" priority="7">
      <formula>#REF!="2. evaluatie klaar"</formula>
    </cfRule>
    <cfRule type="expression" dxfId="2" priority="8">
      <formula>#REF!="1. ontvankelijk"</formula>
    </cfRule>
    <cfRule type="expression" dxfId="1" priority="9">
      <formula>#REF!="3. naar IF"</formula>
    </cfRule>
  </conditionalFormatting>
  <hyperlinks>
    <hyperlink ref="A35" r:id="rId1" xr:uid="{491765D1-6F33-45DD-980D-44CAB8542B38}"/>
    <hyperlink ref="A40" r:id="rId2" xr:uid="{2FA7A15B-DF51-4425-88D4-4D41D8494097}"/>
    <hyperlink ref="A29" r:id="rId3" xr:uid="{BD0CCB16-ACD6-48E3-9EAE-ED393B9E4B82}"/>
    <hyperlink ref="A4" r:id="rId4" xr:uid="{FE2CB928-FF92-4251-A508-72032EC4DF1B}"/>
    <hyperlink ref="A6" r:id="rId5" xr:uid="{C616CDEB-0B0B-415B-94FC-5C55BD1E960A}"/>
    <hyperlink ref="A13" r:id="rId6" xr:uid="{977327E9-89CC-4CAC-8DEF-FAEB0FAA885B}"/>
    <hyperlink ref="A22" r:id="rId7" xr:uid="{EA001216-E240-4DFD-9C27-A94D8525A59D}"/>
    <hyperlink ref="A58" r:id="rId8" xr:uid="{C66A7D6F-7F3D-42FE-9BED-F77E248FC288}"/>
    <hyperlink ref="A8" r:id="rId9" xr:uid="{55C05923-B7E9-4C45-814D-F58A9B1B7D91}"/>
    <hyperlink ref="A9" r:id="rId10" xr:uid="{1D49086A-9565-4819-A8C9-2C2624532031}"/>
    <hyperlink ref="A23" r:id="rId11" xr:uid="{A7678029-0257-4829-88BF-A6234DB913DF}"/>
    <hyperlink ref="A27" r:id="rId12" xr:uid="{E71EECDB-2975-4BE9-8531-0DF20B7CB751}"/>
    <hyperlink ref="A28" r:id="rId13" xr:uid="{3AF8A49A-F3AB-4A15-97C8-70A0427E513A}"/>
    <hyperlink ref="A32" r:id="rId14" xr:uid="{4CF2EA49-51C0-4672-9FB1-DDF5790A7E6D}"/>
    <hyperlink ref="A38" r:id="rId15" xr:uid="{905A7CED-7161-4894-8D74-DCBD471C6747}"/>
    <hyperlink ref="A42" r:id="rId16" xr:uid="{FEA703B0-08C4-4779-8B9F-BF76B8C38026}"/>
    <hyperlink ref="A52" r:id="rId17" xr:uid="{2AD30825-9551-46F4-A99C-C0D62E7F6635}"/>
    <hyperlink ref="A53" r:id="rId18" xr:uid="{FC26C486-7997-40E2-B058-58BF94DAA41E}"/>
    <hyperlink ref="A54" r:id="rId19" xr:uid="{F9DB9D2C-09F0-483A-BB4B-7E0303AE477F}"/>
    <hyperlink ref="A57" r:id="rId20" xr:uid="{C0865FBE-711F-4924-9EDD-2E1D077A63D5}"/>
    <hyperlink ref="A61" r:id="rId21" xr:uid="{B413E0E7-4659-460A-BC33-8ED7F900454B}"/>
    <hyperlink ref="A64" r:id="rId22" xr:uid="{CCB155F0-28FB-4A20-87B3-FEF907855DA3}"/>
    <hyperlink ref="A66" r:id="rId23" xr:uid="{AE9F2A98-9D63-4AC4-9B45-F96C5DB7343C}"/>
    <hyperlink ref="A68" r:id="rId24" xr:uid="{5C200E07-CDA8-4231-B124-9669ABED7BD0}"/>
    <hyperlink ref="A5" r:id="rId25" xr:uid="{F4EAD5B4-9386-4FF8-8EC1-A772C2B3B2D9}"/>
    <hyperlink ref="A7" r:id="rId26" xr:uid="{EC88B9F1-FE73-4128-A3AC-D3DE4AAF3A24}"/>
    <hyperlink ref="A11" r:id="rId27" xr:uid="{88F84E05-03B4-4649-9F7B-B27A8007EB4F}"/>
    <hyperlink ref="A18" r:id="rId28" xr:uid="{FBD29ECF-D529-4295-9BE4-3B68F6B582ED}"/>
    <hyperlink ref="A21" r:id="rId29" xr:uid="{1859A2D6-A604-46A4-BF1F-46421430A908}"/>
    <hyperlink ref="A26" r:id="rId30" xr:uid="{DFE92312-8759-44EF-B500-CE7D0FE03CDF}"/>
    <hyperlink ref="A31" r:id="rId31" xr:uid="{9F571587-5BA0-4E0E-BF51-985CF3FD6D0B}"/>
    <hyperlink ref="A39" r:id="rId32" xr:uid="{0B4D144D-31AA-4AEE-B52D-6728F91F339D}"/>
    <hyperlink ref="A43" r:id="rId33" xr:uid="{855BC8EB-7EFC-4F26-AA1C-93FA9E982C93}"/>
    <hyperlink ref="A63" r:id="rId34" xr:uid="{7F0B9732-FBA8-4793-AACD-8F7997618BBE}"/>
    <hyperlink ref="A69" r:id="rId35" xr:uid="{1D6AF9B4-D650-4245-8063-41D0D09A33F3}"/>
    <hyperlink ref="A47" r:id="rId36" xr:uid="{81D04033-7787-4DAF-AC35-26001ABEA37B}"/>
    <hyperlink ref="A10" r:id="rId37" xr:uid="{7793B61D-0DDB-4ADB-AEA7-7E7E44238CA2}"/>
    <hyperlink ref="A12" r:id="rId38" xr:uid="{DA198A2A-7900-44B4-A7ED-B9E67A897AF9}"/>
    <hyperlink ref="A15" r:id="rId39" xr:uid="{1D39721F-400D-448E-ACD0-B8112B43F097}"/>
    <hyperlink ref="A16" r:id="rId40" xr:uid="{280207DA-1E19-41F8-81F2-7ACDD65FDEEC}"/>
    <hyperlink ref="A17" r:id="rId41" xr:uid="{C6B7013D-B0AD-4FE1-BA17-794BEBBE5A7A}"/>
    <hyperlink ref="A19" r:id="rId42" xr:uid="{F772D0BB-1F42-4810-84FE-864F2D634AB7}"/>
    <hyperlink ref="A20" r:id="rId43" xr:uid="{E9FDED3C-4619-4FBD-85FF-B9630ABFBD95}"/>
    <hyperlink ref="A24" r:id="rId44" xr:uid="{7711CD6F-1A50-40A1-8BE3-FBD02F2EE9AB}"/>
    <hyperlink ref="A25" r:id="rId45" xr:uid="{3FBFC867-CFB9-458C-9B17-B66CB36EDBB6}"/>
    <hyperlink ref="A30" r:id="rId46" xr:uid="{6F0C70A5-907A-41C7-A981-F2A2E8B378D6}"/>
    <hyperlink ref="A33" r:id="rId47" xr:uid="{FB564B43-3384-41C5-AD78-15C497945350}"/>
    <hyperlink ref="A36" r:id="rId48" xr:uid="{58CC52A8-3FA8-4EF2-9242-284113D6F925}"/>
    <hyperlink ref="A37" r:id="rId49" xr:uid="{AAE95FA4-16CF-4C22-99E0-0BACC272F283}"/>
    <hyperlink ref="A41" r:id="rId50" xr:uid="{4F0895A5-0B8F-4C86-917A-1898560806D0}"/>
    <hyperlink ref="A44" r:id="rId51" xr:uid="{A2AFE7AC-7D6C-4FD2-A571-CA71D41DCD8A}"/>
    <hyperlink ref="A45" r:id="rId52" xr:uid="{8FF942F9-1404-496F-8E04-A6F50FCDB62A}"/>
    <hyperlink ref="A46" r:id="rId53" xr:uid="{9798EB51-6E07-4444-ABBB-39A0E5C5F31B}"/>
    <hyperlink ref="A48" r:id="rId54" xr:uid="{CBAE385A-4E80-40E6-BFD5-13562159025B}"/>
    <hyperlink ref="A49" r:id="rId55" xr:uid="{5F42C520-32FA-481D-9ED0-FA0EFA5FEBD0}"/>
    <hyperlink ref="A50" r:id="rId56" xr:uid="{6971145D-911E-4AB7-B64A-48226BC90421}"/>
    <hyperlink ref="A51" r:id="rId57" xr:uid="{74DA9A4E-1ACE-455C-ABFC-B7E35F2AC92D}"/>
    <hyperlink ref="A55" r:id="rId58" xr:uid="{58B9C7C0-7D9F-4B42-8D51-588AB73D8D7D}"/>
    <hyperlink ref="A56" r:id="rId59" xr:uid="{CA033367-896C-4BDB-BE10-DD7905924828}"/>
    <hyperlink ref="A59" r:id="rId60" xr:uid="{8517DCBA-F68D-4B13-8555-9D6393EF6AC6}"/>
    <hyperlink ref="A60" r:id="rId61" xr:uid="{7A4989BC-4659-41E8-A73A-8C8FA2AB0759}"/>
    <hyperlink ref="A62" r:id="rId62" xr:uid="{562F8465-A68A-4017-A270-9CED397C5533}"/>
    <hyperlink ref="A65" r:id="rId63" xr:uid="{3CFC85D5-AD07-4BBE-9D7B-C49BB2E2176D}"/>
    <hyperlink ref="A67" r:id="rId64" xr:uid="{2C4FBB93-54C7-441A-BF21-D728D59905A0}"/>
    <hyperlink ref="A70" r:id="rId65" xr:uid="{E1C241D8-E643-4D4D-8B76-E622C8704138}"/>
    <hyperlink ref="A71" r:id="rId66" xr:uid="{0CA3D196-7939-40B8-B03F-E19847377CBE}"/>
    <hyperlink ref="A14" r:id="rId67" xr:uid="{90C4E4DE-1C2C-4D5F-BA14-927247094CD1}"/>
    <hyperlink ref="A34" r:id="rId68" xr:uid="{3934CB65-2A3F-41A1-BBC6-6BD699ACC039}"/>
  </hyperlinks>
  <pageMargins left="0.7" right="0.7" top="0.75" bottom="0.75" header="0.3" footer="0.3"/>
  <pageSetup paperSize="9" orientation="portrait" r:id="rId6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BF18-D044-4F3A-901C-6C582781997C}">
  <sheetPr codeName="Blad4">
    <pageSetUpPr fitToPage="1"/>
  </sheetPr>
  <dimension ref="A1:I19"/>
  <sheetViews>
    <sheetView zoomScaleNormal="100" workbookViewId="0">
      <pane xSplit="1" ySplit="1" topLeftCell="B2" activePane="bottomRight" state="frozen"/>
      <selection pane="topRight" activeCell="B1" sqref="B1"/>
      <selection pane="bottomLeft" activeCell="A2" sqref="A2"/>
      <selection pane="bottomRight" activeCell="D9" sqref="D9"/>
    </sheetView>
  </sheetViews>
  <sheetFormatPr defaultColWidth="8.88671875" defaultRowHeight="14.4" x14ac:dyDescent="0.3"/>
  <cols>
    <col min="1" max="1" width="15.6640625" style="4" customWidth="1"/>
    <col min="2" max="2" width="16.44140625" style="6" customWidth="1"/>
    <col min="3" max="3" width="14.33203125" style="4" customWidth="1"/>
    <col min="4" max="5" width="23.109375" style="4" customWidth="1"/>
    <col min="6" max="6" width="47.6640625" style="4" customWidth="1"/>
    <col min="7" max="7" width="28.109375" style="74" customWidth="1"/>
    <col min="8" max="8" width="18.109375" style="9" customWidth="1"/>
    <col min="9" max="9" width="15.44140625" style="10" customWidth="1"/>
    <col min="10" max="11" width="8.88671875" style="4"/>
    <col min="12" max="12" width="10.5546875" style="4" bestFit="1" customWidth="1"/>
    <col min="13" max="13" width="10.6640625" style="4" bestFit="1" customWidth="1"/>
    <col min="14" max="14" width="10.5546875" style="4" bestFit="1" customWidth="1"/>
    <col min="15" max="16384" width="8.88671875" style="4"/>
  </cols>
  <sheetData>
    <row r="1" spans="1:9" ht="23.4" customHeight="1" x14ac:dyDescent="0.3">
      <c r="A1" s="190" t="s">
        <v>631</v>
      </c>
      <c r="B1" s="191"/>
      <c r="C1" s="191"/>
      <c r="D1" s="191"/>
      <c r="E1" s="191"/>
      <c r="F1" s="191"/>
      <c r="G1" s="191"/>
      <c r="H1" s="191"/>
      <c r="I1" s="192"/>
    </row>
    <row r="2" spans="1:9" ht="82.2" customHeight="1" x14ac:dyDescent="0.3">
      <c r="A2" s="195" t="s">
        <v>140</v>
      </c>
      <c r="B2" s="195"/>
      <c r="C2" s="195"/>
      <c r="D2" s="195"/>
      <c r="E2" s="195"/>
      <c r="F2" s="195"/>
      <c r="G2" s="195"/>
      <c r="H2" s="195"/>
      <c r="I2" s="195"/>
    </row>
    <row r="3" spans="1:9" s="5" customFormat="1" ht="41.4" customHeight="1" x14ac:dyDescent="0.3">
      <c r="A3" s="38" t="s">
        <v>0</v>
      </c>
      <c r="B3" s="38" t="s">
        <v>1</v>
      </c>
      <c r="C3" s="38" t="s">
        <v>24</v>
      </c>
      <c r="D3" s="38" t="s">
        <v>3</v>
      </c>
      <c r="E3" s="38" t="s">
        <v>4</v>
      </c>
      <c r="F3" s="38" t="s">
        <v>5</v>
      </c>
      <c r="G3" s="68" t="s">
        <v>25</v>
      </c>
      <c r="H3" s="39" t="s">
        <v>26</v>
      </c>
      <c r="I3" s="38" t="s">
        <v>7</v>
      </c>
    </row>
    <row r="4" spans="1:9" s="2" customFormat="1" ht="69" x14ac:dyDescent="0.3">
      <c r="A4" s="84" t="s">
        <v>141</v>
      </c>
      <c r="B4" s="84" t="s">
        <v>17</v>
      </c>
      <c r="C4" s="1" t="s">
        <v>142</v>
      </c>
      <c r="D4" s="1" t="s">
        <v>143</v>
      </c>
      <c r="E4" s="1" t="s">
        <v>144</v>
      </c>
      <c r="F4" s="1" t="s">
        <v>145</v>
      </c>
      <c r="G4" s="14">
        <v>7700000</v>
      </c>
      <c r="H4" s="14">
        <v>101164.85</v>
      </c>
      <c r="I4" s="13">
        <v>45341</v>
      </c>
    </row>
    <row r="5" spans="1:9" s="2" customFormat="1" ht="41.4" x14ac:dyDescent="0.3">
      <c r="A5" s="3" t="s">
        <v>632</v>
      </c>
      <c r="B5" s="3" t="s">
        <v>18</v>
      </c>
      <c r="C5" s="3" t="s">
        <v>430</v>
      </c>
      <c r="D5" s="3" t="s">
        <v>431</v>
      </c>
      <c r="E5" s="3" t="s">
        <v>432</v>
      </c>
      <c r="F5" s="1" t="s">
        <v>633</v>
      </c>
      <c r="G5" s="14">
        <v>5300000</v>
      </c>
      <c r="H5" s="14">
        <v>82721.5</v>
      </c>
      <c r="I5" s="13">
        <v>45439</v>
      </c>
    </row>
    <row r="6" spans="1:9" s="2" customFormat="1" ht="41.4" x14ac:dyDescent="0.3">
      <c r="A6" s="84" t="s">
        <v>634</v>
      </c>
      <c r="B6" s="84" t="s">
        <v>17</v>
      </c>
      <c r="C6" s="3" t="s">
        <v>635</v>
      </c>
      <c r="D6" s="3" t="s">
        <v>636</v>
      </c>
      <c r="E6" s="3" t="s">
        <v>637</v>
      </c>
      <c r="F6" s="1" t="s">
        <v>638</v>
      </c>
      <c r="G6" s="14">
        <v>1215000</v>
      </c>
      <c r="H6" s="14">
        <v>20144.439999999999</v>
      </c>
      <c r="I6" s="13">
        <v>45443</v>
      </c>
    </row>
    <row r="7" spans="1:9" s="11" customFormat="1" ht="15.6" x14ac:dyDescent="0.3">
      <c r="A7" s="2"/>
      <c r="B7" s="2"/>
      <c r="C7" s="2"/>
      <c r="D7" s="2"/>
      <c r="E7" s="2"/>
      <c r="F7" s="35" t="s">
        <v>13</v>
      </c>
      <c r="G7" s="75"/>
      <c r="H7" s="31">
        <f>SUM(H4:H6)</f>
        <v>204030.79</v>
      </c>
    </row>
    <row r="8" spans="1:9" s="11" customFormat="1" ht="13.8" x14ac:dyDescent="0.3">
      <c r="A8" s="2"/>
      <c r="B8" s="2"/>
      <c r="E8" s="2"/>
      <c r="G8" s="76"/>
    </row>
    <row r="9" spans="1:9" s="2" customFormat="1" ht="13.8" x14ac:dyDescent="0.3">
      <c r="B9" s="199" t="s">
        <v>14</v>
      </c>
      <c r="C9" s="199"/>
      <c r="E9" s="8"/>
      <c r="F9" s="15"/>
      <c r="G9" s="77"/>
      <c r="H9" s="77"/>
    </row>
    <row r="10" spans="1:9" s="2" customFormat="1" ht="13.8" x14ac:dyDescent="0.3">
      <c r="B10" s="29" t="s">
        <v>15</v>
      </c>
      <c r="C10" s="30">
        <f>SUMIF($B$4:$B$8,B10,$H$4:$H$8)</f>
        <v>0</v>
      </c>
      <c r="E10" s="8"/>
      <c r="F10" s="8"/>
      <c r="G10" s="8"/>
      <c r="H10" s="8"/>
    </row>
    <row r="11" spans="1:9" s="2" customFormat="1" ht="13.8" x14ac:dyDescent="0.3">
      <c r="B11" s="29" t="s">
        <v>16</v>
      </c>
      <c r="C11" s="30">
        <f>SUMIF($B$4:$B$8,B11,$H$4:$H$8)</f>
        <v>0</v>
      </c>
      <c r="E11" s="8"/>
      <c r="F11" s="8"/>
      <c r="G11" s="8"/>
      <c r="H11" s="8"/>
    </row>
    <row r="12" spans="1:9" s="2" customFormat="1" ht="13.8" x14ac:dyDescent="0.3">
      <c r="B12" s="29" t="s">
        <v>17</v>
      </c>
      <c r="C12" s="30">
        <f>SUMIF($B$4:$B$8,B12,$H$4:$H$8)</f>
        <v>121309.29000000001</v>
      </c>
      <c r="E12" s="8"/>
      <c r="F12" s="8"/>
      <c r="G12" s="8"/>
      <c r="H12" s="8"/>
    </row>
    <row r="13" spans="1:9" s="2" customFormat="1" ht="13.8" x14ac:dyDescent="0.3">
      <c r="B13" s="29" t="s">
        <v>18</v>
      </c>
      <c r="C13" s="30">
        <f>SUMIF($B$4:$B$8,B13,$H$4:$H$8)</f>
        <v>82721.5</v>
      </c>
      <c r="E13" s="8"/>
      <c r="F13" s="8"/>
      <c r="G13" s="8"/>
      <c r="H13" s="8"/>
    </row>
    <row r="14" spans="1:9" s="2" customFormat="1" x14ac:dyDescent="0.3">
      <c r="B14" s="29" t="s">
        <v>19</v>
      </c>
      <c r="C14" s="30">
        <f>SUMIF($B$4:$B$8,B14,$H$4:$H$8)</f>
        <v>0</v>
      </c>
      <c r="E14" s="8"/>
      <c r="F14" s="8"/>
      <c r="G14" s="8"/>
      <c r="H14" s="4"/>
    </row>
    <row r="15" spans="1:9" s="2" customFormat="1" x14ac:dyDescent="0.3">
      <c r="B15" s="33" t="s">
        <v>20</v>
      </c>
      <c r="C15" s="32">
        <f>SUM(C10:C14)</f>
        <v>204030.79</v>
      </c>
      <c r="E15" s="8"/>
      <c r="F15" s="10"/>
      <c r="G15" s="78"/>
      <c r="H15" s="4"/>
    </row>
    <row r="16" spans="1:9" s="2" customFormat="1" x14ac:dyDescent="0.3">
      <c r="B16" s="163"/>
      <c r="C16" s="164"/>
      <c r="E16" s="8"/>
      <c r="F16" s="15"/>
      <c r="G16" s="77"/>
    </row>
    <row r="17" spans="1:9" s="2" customFormat="1" ht="13.8" x14ac:dyDescent="0.3">
      <c r="B17" s="28" t="s">
        <v>21</v>
      </c>
      <c r="C17" s="30">
        <f>SUMIF($B$4:$B$8,B17,$H$4:$H$8)</f>
        <v>0</v>
      </c>
      <c r="E17" s="8"/>
      <c r="F17" s="15"/>
      <c r="G17" s="77"/>
    </row>
    <row r="18" spans="1:9" x14ac:dyDescent="0.3">
      <c r="A18" s="2"/>
      <c r="B18" s="28" t="s">
        <v>22</v>
      </c>
      <c r="C18" s="34">
        <f>SUM(C17,C15)</f>
        <v>204030.79</v>
      </c>
      <c r="D18" s="2"/>
      <c r="E18" s="8"/>
      <c r="F18" s="15"/>
      <c r="G18" s="77"/>
      <c r="H18" s="4"/>
      <c r="I18" s="4"/>
    </row>
    <row r="19" spans="1:9" x14ac:dyDescent="0.3">
      <c r="B19" s="4"/>
      <c r="E19" s="9"/>
      <c r="F19" s="10"/>
      <c r="G19" s="78"/>
      <c r="H19" s="4"/>
      <c r="I19" s="4"/>
    </row>
  </sheetData>
  <autoFilter ref="A3:I3" xr:uid="{F07DE385-2592-4751-8D1E-6D024BFBA824}"/>
  <mergeCells count="3">
    <mergeCell ref="A1:I1"/>
    <mergeCell ref="A2:I2"/>
    <mergeCell ref="B9:C9"/>
  </mergeCells>
  <pageMargins left="0.31496062992125984" right="0.31496062992125984" top="0.35433070866141736" bottom="0.35433070866141736" header="0.31496062992125984" footer="0.31496062992125984"/>
  <pageSetup paperSize="9" scale="1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D7D14-3EA4-4AA5-A6C4-2DA2B58752EE}">
  <sheetPr codeName="Blad5">
    <pageSetUpPr fitToPage="1"/>
  </sheetPr>
  <dimension ref="A1:XAZ46"/>
  <sheetViews>
    <sheetView zoomScaleNormal="100" workbookViewId="0">
      <pane xSplit="1" ySplit="1" topLeftCell="B3" activePane="bottomRight" state="frozen"/>
      <selection pane="topRight" activeCell="B1" sqref="B1"/>
      <selection pane="bottomLeft" activeCell="A2" sqref="A2"/>
      <selection pane="bottomRight" sqref="A1:XFD1048576"/>
    </sheetView>
  </sheetViews>
  <sheetFormatPr defaultColWidth="8.88671875" defaultRowHeight="14.4" x14ac:dyDescent="0.3"/>
  <cols>
    <col min="1" max="1" width="14.33203125" style="45" customWidth="1"/>
    <col min="2" max="2" width="16.44140625" style="6" customWidth="1"/>
    <col min="3" max="3" width="13.44140625" style="4" customWidth="1"/>
    <col min="4" max="4" width="9.33203125" style="4" customWidth="1"/>
    <col min="5" max="6" width="23.109375" style="4" customWidth="1"/>
    <col min="7" max="7" width="47.6640625" style="4" customWidth="1"/>
    <col min="8" max="8" width="27.6640625" style="74" customWidth="1"/>
    <col min="9" max="9" width="16.5546875" style="9" customWidth="1"/>
    <col min="10" max="10" width="13.44140625" style="54" customWidth="1"/>
    <col min="11" max="11" width="9.88671875" style="4" bestFit="1" customWidth="1"/>
    <col min="12" max="12" width="11.33203125" style="4" bestFit="1" customWidth="1"/>
    <col min="13" max="13" width="10.77734375" style="4" bestFit="1" customWidth="1"/>
    <col min="14" max="14" width="10.6640625" style="4" bestFit="1" customWidth="1"/>
    <col min="15" max="15" width="10.5546875" style="4" bestFit="1" customWidth="1"/>
    <col min="16" max="16384" width="8.88671875" style="4"/>
  </cols>
  <sheetData>
    <row r="1" spans="1:16276" ht="23.4" customHeight="1" x14ac:dyDescent="0.3">
      <c r="A1" s="190" t="s">
        <v>639</v>
      </c>
      <c r="B1" s="191"/>
      <c r="C1" s="191"/>
      <c r="D1" s="191"/>
      <c r="E1" s="191"/>
      <c r="F1" s="191"/>
      <c r="G1" s="191"/>
      <c r="H1" s="191"/>
      <c r="I1" s="191"/>
      <c r="J1" s="192"/>
    </row>
    <row r="2" spans="1:16276" ht="81.599999999999994" customHeight="1" x14ac:dyDescent="0.3">
      <c r="A2" s="195" t="s">
        <v>530</v>
      </c>
      <c r="B2" s="195"/>
      <c r="C2" s="195"/>
      <c r="D2" s="195"/>
      <c r="E2" s="195"/>
      <c r="F2" s="195"/>
      <c r="G2" s="195"/>
      <c r="H2" s="195"/>
      <c r="I2" s="195"/>
      <c r="J2" s="195"/>
    </row>
    <row r="3" spans="1:16276" s="5" customFormat="1" ht="58.95" customHeight="1" x14ac:dyDescent="0.3">
      <c r="A3" s="48" t="s">
        <v>0</v>
      </c>
      <c r="B3" s="38" t="s">
        <v>1</v>
      </c>
      <c r="C3" s="38" t="s">
        <v>24</v>
      </c>
      <c r="D3" s="38" t="s">
        <v>27</v>
      </c>
      <c r="E3" s="38" t="s">
        <v>3</v>
      </c>
      <c r="F3" s="38" t="s">
        <v>4</v>
      </c>
      <c r="G3" s="38" t="s">
        <v>5</v>
      </c>
      <c r="H3" s="68" t="s">
        <v>25</v>
      </c>
      <c r="I3" s="39" t="s">
        <v>28</v>
      </c>
      <c r="J3" s="52" t="s">
        <v>7</v>
      </c>
    </row>
    <row r="4" spans="1:16276" s="5" customFormat="1" ht="41.4" x14ac:dyDescent="0.3">
      <c r="A4" s="3" t="s">
        <v>531</v>
      </c>
      <c r="B4" s="3" t="s">
        <v>18</v>
      </c>
      <c r="C4" s="3" t="s">
        <v>532</v>
      </c>
      <c r="D4" s="3" t="s">
        <v>30</v>
      </c>
      <c r="E4" s="3" t="s">
        <v>533</v>
      </c>
      <c r="F4" s="3" t="s">
        <v>534</v>
      </c>
      <c r="G4" s="1" t="s">
        <v>535</v>
      </c>
      <c r="H4" s="25">
        <v>165000000</v>
      </c>
      <c r="I4" s="25">
        <v>4636664.8</v>
      </c>
      <c r="J4" s="80" t="s">
        <v>536</v>
      </c>
    </row>
    <row r="5" spans="1:16276" s="85" customFormat="1" ht="57" customHeight="1" x14ac:dyDescent="0.3">
      <c r="A5" s="148" t="s">
        <v>537</v>
      </c>
      <c r="B5" s="148" t="s">
        <v>19</v>
      </c>
      <c r="C5" s="166" t="s">
        <v>282</v>
      </c>
      <c r="D5" s="166" t="s">
        <v>32</v>
      </c>
      <c r="E5" s="166" t="s">
        <v>391</v>
      </c>
      <c r="F5" s="166" t="s">
        <v>538</v>
      </c>
      <c r="G5" s="148" t="s">
        <v>539</v>
      </c>
      <c r="H5" s="83">
        <v>30861674</v>
      </c>
      <c r="I5" s="14">
        <v>928902.44</v>
      </c>
      <c r="J5" s="13">
        <v>45358</v>
      </c>
    </row>
    <row r="6" spans="1:16276" s="85" customFormat="1" ht="55.2" x14ac:dyDescent="0.3">
      <c r="A6" s="3" t="s">
        <v>540</v>
      </c>
      <c r="B6" s="3" t="s">
        <v>16</v>
      </c>
      <c r="C6" s="3" t="s">
        <v>500</v>
      </c>
      <c r="D6" s="3" t="s">
        <v>30</v>
      </c>
      <c r="E6" s="3" t="s">
        <v>541</v>
      </c>
      <c r="F6" s="3" t="s">
        <v>542</v>
      </c>
      <c r="G6" s="1" t="s">
        <v>543</v>
      </c>
      <c r="H6" s="25">
        <v>907846985</v>
      </c>
      <c r="I6" s="25">
        <v>260409.25</v>
      </c>
      <c r="J6" s="80" t="s">
        <v>544</v>
      </c>
    </row>
    <row r="7" spans="1:16276" s="65" customFormat="1" ht="69" x14ac:dyDescent="0.3">
      <c r="A7" s="87" t="s">
        <v>545</v>
      </c>
      <c r="B7" s="87" t="s">
        <v>15</v>
      </c>
      <c r="C7" s="86" t="s">
        <v>546</v>
      </c>
      <c r="D7" s="3" t="s">
        <v>30</v>
      </c>
      <c r="E7" s="88" t="s">
        <v>547</v>
      </c>
      <c r="F7" s="86" t="s">
        <v>548</v>
      </c>
      <c r="G7" s="3" t="s">
        <v>549</v>
      </c>
      <c r="H7" s="25">
        <v>36588013</v>
      </c>
      <c r="I7" s="25">
        <v>1148937.19</v>
      </c>
      <c r="J7" s="13">
        <v>45398</v>
      </c>
    </row>
    <row r="8" spans="1:16276" s="85" customFormat="1" ht="54.6" customHeight="1" x14ac:dyDescent="0.3">
      <c r="A8" s="145" t="s">
        <v>640</v>
      </c>
      <c r="B8" s="148" t="s">
        <v>19</v>
      </c>
      <c r="C8" s="3" t="s">
        <v>216</v>
      </c>
      <c r="D8" s="166" t="s">
        <v>32</v>
      </c>
      <c r="E8" s="3" t="s">
        <v>391</v>
      </c>
      <c r="F8" s="3" t="s">
        <v>641</v>
      </c>
      <c r="G8" s="3" t="s">
        <v>642</v>
      </c>
      <c r="H8" s="25">
        <v>26000000</v>
      </c>
      <c r="I8" s="25">
        <v>866527.17</v>
      </c>
      <c r="J8" s="80" t="s">
        <v>643</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row>
    <row r="9" spans="1:16276" s="11" customFormat="1" ht="15.6" x14ac:dyDescent="0.3">
      <c r="A9" s="45"/>
      <c r="B9" s="6"/>
      <c r="C9" s="2"/>
      <c r="D9" s="2"/>
      <c r="E9" s="2"/>
      <c r="F9" s="2"/>
      <c r="G9" s="62" t="s">
        <v>13</v>
      </c>
      <c r="H9" s="69"/>
      <c r="I9" s="51">
        <f>SUM(I4:I8)</f>
        <v>7841440.8499999996</v>
      </c>
      <c r="J9" s="53"/>
    </row>
    <row r="10" spans="1:16276" s="11" customFormat="1" x14ac:dyDescent="0.3">
      <c r="A10" s="45"/>
      <c r="B10" s="6"/>
      <c r="C10" s="2"/>
      <c r="D10" s="2"/>
      <c r="E10" s="2"/>
      <c r="F10" s="41"/>
      <c r="G10" s="41"/>
      <c r="H10" s="70"/>
      <c r="I10" s="42"/>
      <c r="J10" s="54"/>
    </row>
    <row r="11" spans="1:16276" s="7" customFormat="1" x14ac:dyDescent="0.3">
      <c r="A11" s="45"/>
      <c r="B11" s="6"/>
      <c r="C11" s="6"/>
      <c r="D11" s="6"/>
      <c r="E11" s="6"/>
      <c r="F11" s="6"/>
      <c r="G11" s="6"/>
      <c r="H11" s="71"/>
      <c r="I11" s="9"/>
      <c r="J11" s="54"/>
    </row>
    <row r="12" spans="1:16276" s="7" customFormat="1" ht="14.4" customHeight="1" x14ac:dyDescent="0.3">
      <c r="A12" s="45"/>
      <c r="B12" s="188" t="s">
        <v>14</v>
      </c>
      <c r="C12" s="189"/>
      <c r="D12" s="64"/>
      <c r="E12" s="188" t="s">
        <v>29</v>
      </c>
      <c r="F12" s="189">
        <v>2021</v>
      </c>
      <c r="G12" s="41"/>
      <c r="H12" s="70"/>
      <c r="I12" s="42"/>
      <c r="J12" s="55"/>
    </row>
    <row r="13" spans="1:16276" s="89" customFormat="1" x14ac:dyDescent="0.3">
      <c r="A13" s="49"/>
      <c r="B13" s="29" t="s">
        <v>15</v>
      </c>
      <c r="C13" s="30">
        <f>SUMIF($B$4:$B$10,B13,$I$4:$I$10)</f>
        <v>1148937.19</v>
      </c>
      <c r="D13" s="64"/>
      <c r="E13" s="29" t="s">
        <v>30</v>
      </c>
      <c r="F13" s="30">
        <f>SUMIF($D$4:$D$10,E13,$I$4:$I$10)</f>
        <v>6046011.2400000002</v>
      </c>
      <c r="G13" s="41"/>
      <c r="H13" s="70"/>
      <c r="I13" s="42"/>
      <c r="J13" s="56"/>
    </row>
    <row r="14" spans="1:16276" s="89" customFormat="1" x14ac:dyDescent="0.3">
      <c r="A14" s="50"/>
      <c r="B14" s="29" t="s">
        <v>16</v>
      </c>
      <c r="C14" s="30">
        <f t="shared" ref="C14:C17" si="0">SUMIF($B$4:$B$10,B14,$I$4:$I$10)</f>
        <v>260409.25</v>
      </c>
      <c r="D14" s="64"/>
      <c r="E14" s="29" t="s">
        <v>31</v>
      </c>
      <c r="F14" s="30">
        <f t="shared" ref="F14:F16" si="1">SUMIF($D$4:$D$10,E14,$I$4:$I$10)</f>
        <v>0</v>
      </c>
      <c r="G14" s="41"/>
      <c r="H14" s="70"/>
      <c r="I14" s="42"/>
      <c r="J14" s="57"/>
    </row>
    <row r="15" spans="1:16276" s="89" customFormat="1" x14ac:dyDescent="0.3">
      <c r="A15" s="50"/>
      <c r="B15" s="29" t="s">
        <v>17</v>
      </c>
      <c r="C15" s="30">
        <f t="shared" si="0"/>
        <v>0</v>
      </c>
      <c r="D15" s="64"/>
      <c r="E15" s="29" t="s">
        <v>32</v>
      </c>
      <c r="F15" s="30">
        <f t="shared" si="1"/>
        <v>1795429.6099999999</v>
      </c>
      <c r="G15" s="41"/>
      <c r="H15" s="70"/>
      <c r="I15" s="42"/>
      <c r="J15" s="57"/>
    </row>
    <row r="16" spans="1:16276" s="89" customFormat="1" x14ac:dyDescent="0.3">
      <c r="A16" s="50"/>
      <c r="B16" s="29" t="s">
        <v>18</v>
      </c>
      <c r="C16" s="30">
        <f t="shared" si="0"/>
        <v>4636664.8</v>
      </c>
      <c r="D16" s="64"/>
      <c r="E16" s="29" t="s">
        <v>33</v>
      </c>
      <c r="F16" s="30">
        <f t="shared" si="1"/>
        <v>0</v>
      </c>
      <c r="G16" s="6"/>
      <c r="H16" s="71"/>
      <c r="I16" s="9"/>
      <c r="J16" s="57"/>
    </row>
    <row r="17" spans="1:10" s="89" customFormat="1" x14ac:dyDescent="0.3">
      <c r="A17" s="50"/>
      <c r="B17" s="29" t="s">
        <v>19</v>
      </c>
      <c r="C17" s="30">
        <f t="shared" si="0"/>
        <v>1795429.6099999999</v>
      </c>
      <c r="D17" s="64"/>
      <c r="E17" s="79" t="s">
        <v>22</v>
      </c>
      <c r="F17" s="32">
        <f>SUBTOTAL(9,F13:F16)</f>
        <v>7841440.8499999996</v>
      </c>
      <c r="G17" s="41"/>
      <c r="H17" s="70"/>
      <c r="I17" s="42"/>
      <c r="J17" s="57"/>
    </row>
    <row r="18" spans="1:10" s="7" customFormat="1" x14ac:dyDescent="0.3">
      <c r="A18" s="45"/>
      <c r="B18" s="33" t="s">
        <v>20</v>
      </c>
      <c r="C18" s="32">
        <f>SUM(C13:C17)</f>
        <v>7841440.8499999996</v>
      </c>
      <c r="D18" s="90"/>
      <c r="E18" s="6"/>
      <c r="F18" s="41"/>
      <c r="G18" s="41"/>
      <c r="H18" s="70"/>
      <c r="I18" s="42"/>
      <c r="J18" s="54"/>
    </row>
    <row r="19" spans="1:10" s="7" customFormat="1" x14ac:dyDescent="0.3">
      <c r="A19" s="45"/>
      <c r="B19" s="21"/>
      <c r="C19" s="23"/>
      <c r="D19" s="23"/>
      <c r="E19" s="6"/>
      <c r="F19" s="41"/>
      <c r="G19" s="41"/>
      <c r="H19" s="70"/>
      <c r="I19" s="42"/>
      <c r="J19" s="54"/>
    </row>
    <row r="20" spans="1:10" s="7" customFormat="1" x14ac:dyDescent="0.3">
      <c r="A20" s="45"/>
      <c r="B20" s="28" t="s">
        <v>21</v>
      </c>
      <c r="C20" s="30">
        <f t="shared" ref="C20" si="2">SUMIF($B$4:$B$10,B20,$I$4:$I$10)</f>
        <v>0</v>
      </c>
      <c r="D20" s="64"/>
      <c r="E20" s="6"/>
      <c r="F20" s="41"/>
      <c r="G20" s="41"/>
      <c r="H20" s="70"/>
      <c r="I20" s="42"/>
      <c r="J20" s="54"/>
    </row>
    <row r="21" spans="1:10" s="7" customFormat="1" x14ac:dyDescent="0.3">
      <c r="A21" s="45"/>
      <c r="B21" s="28" t="s">
        <v>22</v>
      </c>
      <c r="C21" s="34">
        <f>SUM(C20,C18)</f>
        <v>7841440.8499999996</v>
      </c>
      <c r="D21" s="91"/>
      <c r="E21" s="6"/>
      <c r="F21" s="6"/>
      <c r="G21" s="6"/>
      <c r="H21" s="71"/>
      <c r="I21" s="9"/>
      <c r="J21" s="54"/>
    </row>
    <row r="22" spans="1:10" s="7" customFormat="1" x14ac:dyDescent="0.3">
      <c r="A22" s="45"/>
      <c r="B22" s="6"/>
      <c r="C22" s="6"/>
      <c r="D22" s="6"/>
      <c r="E22" s="6"/>
      <c r="F22" s="6"/>
      <c r="G22" s="6"/>
      <c r="H22" s="71"/>
      <c r="I22" s="9"/>
      <c r="J22" s="54"/>
    </row>
    <row r="23" spans="1:10" s="5" customFormat="1" ht="13.8" x14ac:dyDescent="0.3">
      <c r="A23" s="44"/>
      <c r="H23" s="72"/>
      <c r="J23" s="58"/>
    </row>
    <row r="25" spans="1:10" s="5" customFormat="1" ht="13.8" x14ac:dyDescent="0.3">
      <c r="A25" s="44"/>
      <c r="H25" s="72"/>
      <c r="J25" s="58"/>
    </row>
    <row r="26" spans="1:10" s="5" customFormat="1" ht="13.8" x14ac:dyDescent="0.3">
      <c r="A26" s="44"/>
      <c r="H26" s="72"/>
      <c r="J26" s="58"/>
    </row>
    <row r="27" spans="1:10" s="27" customFormat="1" x14ac:dyDescent="0.3">
      <c r="A27" s="46"/>
      <c r="E27" s="47"/>
      <c r="H27" s="73"/>
      <c r="J27" s="59"/>
    </row>
    <row r="28" spans="1:10" s="27" customFormat="1" x14ac:dyDescent="0.3">
      <c r="A28" s="46"/>
      <c r="E28" s="47"/>
      <c r="H28" s="73"/>
      <c r="J28" s="59"/>
    </row>
    <row r="29" spans="1:10" s="27" customFormat="1" x14ac:dyDescent="0.3">
      <c r="A29" s="46"/>
      <c r="C29" s="47"/>
      <c r="D29" s="47"/>
      <c r="H29" s="73"/>
      <c r="J29" s="59"/>
    </row>
    <row r="30" spans="1:10" s="27" customFormat="1" x14ac:dyDescent="0.3">
      <c r="A30" s="46"/>
      <c r="C30" s="47"/>
      <c r="D30" s="47"/>
      <c r="H30" s="73"/>
      <c r="J30" s="59"/>
    </row>
    <row r="31" spans="1:10" s="27" customFormat="1" x14ac:dyDescent="0.3">
      <c r="A31" s="46"/>
      <c r="C31" s="47"/>
      <c r="D31" s="47"/>
      <c r="H31" s="73"/>
      <c r="J31" s="59"/>
    </row>
    <row r="32" spans="1:10" s="27" customFormat="1" x14ac:dyDescent="0.3">
      <c r="A32" s="46"/>
      <c r="C32" s="47"/>
      <c r="D32" s="47"/>
      <c r="H32" s="73"/>
      <c r="J32" s="59"/>
    </row>
    <row r="33" spans="1:10" s="27" customFormat="1" x14ac:dyDescent="0.3">
      <c r="A33" s="46"/>
      <c r="C33" s="47"/>
      <c r="D33" s="47"/>
      <c r="H33" s="73"/>
      <c r="J33" s="59"/>
    </row>
    <row r="34" spans="1:10" s="27" customFormat="1" x14ac:dyDescent="0.3">
      <c r="A34" s="46"/>
      <c r="C34" s="47"/>
      <c r="D34" s="47"/>
      <c r="H34" s="73"/>
      <c r="J34" s="59"/>
    </row>
    <row r="35" spans="1:10" s="27" customFormat="1" x14ac:dyDescent="0.3">
      <c r="A35" s="46"/>
      <c r="C35" s="47"/>
      <c r="D35" s="47"/>
      <c r="H35" s="73"/>
      <c r="J35" s="59"/>
    </row>
    <row r="36" spans="1:10" s="27" customFormat="1" x14ac:dyDescent="0.3">
      <c r="A36" s="46"/>
      <c r="C36" s="47"/>
      <c r="D36" s="47"/>
      <c r="H36" s="73"/>
      <c r="J36" s="59"/>
    </row>
    <row r="37" spans="1:10" s="27" customFormat="1" x14ac:dyDescent="0.3">
      <c r="A37" s="46"/>
      <c r="C37" s="47"/>
      <c r="D37" s="47"/>
      <c r="H37" s="73"/>
      <c r="J37" s="59"/>
    </row>
    <row r="38" spans="1:10" s="27" customFormat="1" x14ac:dyDescent="0.3">
      <c r="A38" s="46"/>
      <c r="C38" s="47"/>
      <c r="D38" s="47"/>
      <c r="H38" s="73"/>
      <c r="J38" s="59"/>
    </row>
    <row r="39" spans="1:10" s="27" customFormat="1" x14ac:dyDescent="0.3">
      <c r="A39" s="46"/>
      <c r="C39" s="47"/>
      <c r="D39" s="47"/>
      <c r="H39" s="73"/>
      <c r="J39" s="59"/>
    </row>
    <row r="40" spans="1:10" s="27" customFormat="1" x14ac:dyDescent="0.3">
      <c r="A40" s="46"/>
      <c r="B40" s="47"/>
      <c r="H40" s="73"/>
      <c r="J40" s="60"/>
    </row>
    <row r="41" spans="1:10" s="27" customFormat="1" x14ac:dyDescent="0.3">
      <c r="A41" s="46"/>
      <c r="B41" s="47"/>
      <c r="H41" s="73"/>
      <c r="J41" s="60"/>
    </row>
    <row r="42" spans="1:10" s="27" customFormat="1" x14ac:dyDescent="0.3">
      <c r="A42" s="46"/>
      <c r="B42" s="47"/>
      <c r="H42" s="73"/>
      <c r="J42" s="60"/>
    </row>
    <row r="43" spans="1:10" s="27" customFormat="1" x14ac:dyDescent="0.3">
      <c r="A43" s="46"/>
      <c r="B43" s="47"/>
      <c r="H43" s="73"/>
      <c r="J43" s="60"/>
    </row>
    <row r="44" spans="1:10" s="27" customFormat="1" x14ac:dyDescent="0.3">
      <c r="A44" s="46"/>
      <c r="B44" s="47"/>
      <c r="H44" s="73"/>
      <c r="J44" s="60"/>
    </row>
    <row r="45" spans="1:10" s="27" customFormat="1" x14ac:dyDescent="0.3">
      <c r="A45" s="46"/>
      <c r="B45" s="47"/>
      <c r="H45" s="73"/>
      <c r="I45" s="43"/>
      <c r="J45" s="61"/>
    </row>
    <row r="46" spans="1:10" s="27" customFormat="1" x14ac:dyDescent="0.3">
      <c r="A46" s="46"/>
      <c r="B46" s="47"/>
      <c r="H46" s="73"/>
      <c r="I46" s="43"/>
      <c r="J46" s="61"/>
    </row>
  </sheetData>
  <autoFilter ref="A3:J3" xr:uid="{75E32E15-A713-455A-A040-7EA4E00A326E}"/>
  <mergeCells count="4">
    <mergeCell ref="A1:J1"/>
    <mergeCell ref="A2:J2"/>
    <mergeCell ref="B12:C12"/>
    <mergeCell ref="E12:F12"/>
  </mergeCells>
  <pageMargins left="0.31496062992125984" right="0.31496062992125984" top="0.35433070866141736" bottom="0.35433070866141736" header="0.31496062992125984" footer="0.31496062992125984"/>
  <pageSetup paperSize="9" scale="1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BD6C5-B1B6-4DE0-8305-9014592216BB}">
  <dimension ref="A1:I58"/>
  <sheetViews>
    <sheetView workbookViewId="0">
      <selection activeCell="H25" sqref="H25"/>
    </sheetView>
  </sheetViews>
  <sheetFormatPr defaultRowHeight="14.4" x14ac:dyDescent="0.3"/>
  <cols>
    <col min="1" max="1" width="6.88671875" bestFit="1" customWidth="1"/>
    <col min="2" max="2" width="4.6640625" bestFit="1" customWidth="1"/>
    <col min="3" max="3" width="46.44140625" bestFit="1" customWidth="1"/>
    <col min="4" max="4" width="14.44140625" bestFit="1" customWidth="1"/>
    <col min="5" max="5" width="16.6640625" bestFit="1" customWidth="1"/>
    <col min="6" max="6" width="13.88671875" bestFit="1" customWidth="1"/>
    <col min="8" max="8" width="20" bestFit="1" customWidth="1"/>
    <col min="9" max="9" width="13.33203125" bestFit="1" customWidth="1"/>
  </cols>
  <sheetData>
    <row r="1" spans="1:9" ht="23.4" x14ac:dyDescent="0.3">
      <c r="A1" s="204" t="s">
        <v>644</v>
      </c>
      <c r="B1" s="205"/>
      <c r="C1" s="205"/>
      <c r="D1" s="205"/>
      <c r="E1" s="205"/>
      <c r="F1" s="205"/>
      <c r="G1" s="205"/>
      <c r="H1" s="205"/>
      <c r="I1" s="205"/>
    </row>
    <row r="2" spans="1:9" x14ac:dyDescent="0.3">
      <c r="A2" s="206" t="s">
        <v>34</v>
      </c>
      <c r="B2" s="207"/>
      <c r="C2" s="207"/>
      <c r="D2" s="207"/>
      <c r="E2" s="207"/>
      <c r="F2" s="207"/>
      <c r="G2" s="207"/>
      <c r="H2" s="207"/>
      <c r="I2" s="208"/>
    </row>
    <row r="3" spans="1:9" ht="14.4" customHeight="1" x14ac:dyDescent="0.3">
      <c r="A3" s="209" t="s">
        <v>35</v>
      </c>
      <c r="B3" s="210"/>
      <c r="C3" s="210"/>
      <c r="D3" s="210"/>
      <c r="E3" s="210"/>
      <c r="F3" s="210"/>
      <c r="G3" s="210"/>
      <c r="H3" s="210"/>
      <c r="I3" s="211"/>
    </row>
    <row r="4" spans="1:9" ht="14.4" customHeight="1" x14ac:dyDescent="0.3">
      <c r="A4" s="209" t="s">
        <v>36</v>
      </c>
      <c r="B4" s="210"/>
      <c r="C4" s="210"/>
      <c r="D4" s="210"/>
      <c r="E4" s="210"/>
      <c r="F4" s="210"/>
      <c r="G4" s="210"/>
      <c r="H4" s="210"/>
      <c r="I4" s="211"/>
    </row>
    <row r="5" spans="1:9" ht="14.4" customHeight="1" x14ac:dyDescent="0.3">
      <c r="A5" s="212" t="s">
        <v>37</v>
      </c>
      <c r="B5" s="213"/>
      <c r="C5" s="213"/>
      <c r="D5" s="213"/>
      <c r="E5" s="213"/>
      <c r="F5" s="213"/>
      <c r="G5" s="213"/>
      <c r="H5" s="213"/>
      <c r="I5" s="214"/>
    </row>
    <row r="6" spans="1:9" ht="14.4" customHeight="1" x14ac:dyDescent="0.3">
      <c r="A6" s="92"/>
      <c r="B6" s="93"/>
      <c r="C6" s="93"/>
      <c r="D6" s="93"/>
      <c r="E6" s="93"/>
      <c r="F6" s="93"/>
      <c r="G6" s="94"/>
      <c r="H6" s="93"/>
      <c r="I6" s="93"/>
    </row>
    <row r="7" spans="1:9" ht="27.6" x14ac:dyDescent="0.3">
      <c r="A7" s="95" t="s">
        <v>38</v>
      </c>
      <c r="B7" s="95" t="s">
        <v>39</v>
      </c>
      <c r="C7" s="95" t="s">
        <v>4</v>
      </c>
      <c r="D7" s="95" t="s">
        <v>1</v>
      </c>
      <c r="E7" s="95" t="s">
        <v>24</v>
      </c>
      <c r="F7" s="96">
        <v>2024</v>
      </c>
      <c r="G7" s="97"/>
      <c r="H7" s="95" t="s">
        <v>29</v>
      </c>
      <c r="I7" s="96">
        <v>2024</v>
      </c>
    </row>
    <row r="8" spans="1:9" x14ac:dyDescent="0.3">
      <c r="A8" s="98"/>
      <c r="B8" s="98"/>
      <c r="C8" s="98"/>
      <c r="D8" s="98"/>
      <c r="E8" s="98"/>
      <c r="F8" s="99"/>
      <c r="G8" s="97"/>
      <c r="H8" s="98" t="s">
        <v>30</v>
      </c>
      <c r="I8" s="99">
        <f>SUMIF(B8:B57,"AZ",F8:F57)</f>
        <v>0</v>
      </c>
    </row>
    <row r="9" spans="1:9" x14ac:dyDescent="0.3">
      <c r="A9" s="98"/>
      <c r="B9" s="98"/>
      <c r="C9" s="98"/>
      <c r="D9" s="98"/>
      <c r="E9" s="98"/>
      <c r="F9" s="99"/>
      <c r="G9" s="97"/>
      <c r="H9" s="98" t="s">
        <v>31</v>
      </c>
      <c r="I9" s="99">
        <f>SUMIF(B8:B57,"UZ",F8:F57)</f>
        <v>0</v>
      </c>
    </row>
    <row r="10" spans="1:9" x14ac:dyDescent="0.3">
      <c r="A10" s="98"/>
      <c r="B10" s="98"/>
      <c r="C10" s="98"/>
      <c r="D10" s="98"/>
      <c r="E10" s="98"/>
      <c r="F10" s="99"/>
      <c r="G10" s="97"/>
      <c r="H10" s="98" t="s">
        <v>32</v>
      </c>
      <c r="I10" s="98">
        <f>SUMIF(B8:B57,"PZ",F8:F57)</f>
        <v>0</v>
      </c>
    </row>
    <row r="11" spans="1:9" x14ac:dyDescent="0.3">
      <c r="A11" s="98"/>
      <c r="B11" s="98"/>
      <c r="C11" s="98"/>
      <c r="D11" s="98"/>
      <c r="E11" s="98"/>
      <c r="F11" s="99"/>
      <c r="G11" s="97"/>
      <c r="H11" s="98" t="s">
        <v>33</v>
      </c>
      <c r="I11" s="98">
        <f>SUMIF(B8:B57,"RZ",F8:F57)</f>
        <v>0</v>
      </c>
    </row>
    <row r="12" spans="1:9" x14ac:dyDescent="0.3">
      <c r="A12" s="98"/>
      <c r="B12" s="98"/>
      <c r="C12" s="98"/>
      <c r="D12" s="98"/>
      <c r="E12" s="98"/>
      <c r="F12" s="99"/>
      <c r="G12" s="97"/>
      <c r="H12" s="100" t="s">
        <v>40</v>
      </c>
      <c r="I12" s="101">
        <f>SUM(I8:I11)</f>
        <v>0</v>
      </c>
    </row>
    <row r="13" spans="1:9" x14ac:dyDescent="0.3">
      <c r="A13" s="98"/>
      <c r="B13" s="98"/>
      <c r="C13" s="98"/>
      <c r="D13" s="98"/>
      <c r="E13" s="98"/>
      <c r="F13" s="99"/>
      <c r="G13" s="97"/>
      <c r="H13" s="97"/>
      <c r="I13" s="97"/>
    </row>
    <row r="14" spans="1:9" x14ac:dyDescent="0.3">
      <c r="A14" s="98"/>
      <c r="B14" s="98"/>
      <c r="C14" s="98"/>
      <c r="D14" s="98"/>
      <c r="E14" s="98"/>
      <c r="F14" s="99"/>
      <c r="G14" s="97"/>
      <c r="H14" s="102" t="s">
        <v>14</v>
      </c>
      <c r="I14" s="96">
        <v>2024</v>
      </c>
    </row>
    <row r="15" spans="1:9" x14ac:dyDescent="0.3">
      <c r="A15" s="98"/>
      <c r="B15" s="98"/>
      <c r="C15" s="98"/>
      <c r="D15" s="98"/>
      <c r="E15" s="98"/>
      <c r="F15" s="99"/>
      <c r="G15" s="97"/>
      <c r="H15" s="98" t="s">
        <v>15</v>
      </c>
      <c r="I15" s="99">
        <f>SUMIF(D8:D57,"Antwerpen",F8:F57)</f>
        <v>0</v>
      </c>
    </row>
    <row r="16" spans="1:9" x14ac:dyDescent="0.3">
      <c r="A16" s="98"/>
      <c r="B16" s="98"/>
      <c r="C16" s="98"/>
      <c r="D16" s="98"/>
      <c r="E16" s="98"/>
      <c r="F16" s="99"/>
      <c r="G16" s="97"/>
      <c r="H16" s="98" t="s">
        <v>16</v>
      </c>
      <c r="I16" s="99">
        <f>SUMIF(D8:D57,"Limburg",F8:F57)</f>
        <v>0</v>
      </c>
    </row>
    <row r="17" spans="1:9" x14ac:dyDescent="0.3">
      <c r="A17" s="98"/>
      <c r="B17" s="98"/>
      <c r="C17" s="98"/>
      <c r="D17" s="98"/>
      <c r="E17" s="98"/>
      <c r="F17" s="99"/>
      <c r="G17" s="97"/>
      <c r="H17" s="98" t="s">
        <v>17</v>
      </c>
      <c r="I17" s="99">
        <f>SUMIF(D8:D57,"Oost-Vlaanderen",F8:F57)</f>
        <v>0</v>
      </c>
    </row>
    <row r="18" spans="1:9" x14ac:dyDescent="0.3">
      <c r="A18" s="98"/>
      <c r="B18" s="98"/>
      <c r="C18" s="98"/>
      <c r="D18" s="98"/>
      <c r="E18" s="98"/>
      <c r="F18" s="99"/>
      <c r="G18" s="97"/>
      <c r="H18" s="98" t="s">
        <v>18</v>
      </c>
      <c r="I18" s="99">
        <f>SUMIF(D8:D57,"Vlaams-Brabant",F8:F57)</f>
        <v>0</v>
      </c>
    </row>
    <row r="19" spans="1:9" x14ac:dyDescent="0.3">
      <c r="A19" s="98"/>
      <c r="B19" s="98"/>
      <c r="C19" s="98"/>
      <c r="D19" s="98"/>
      <c r="E19" s="98"/>
      <c r="F19" s="99"/>
      <c r="G19" s="97"/>
      <c r="H19" s="98" t="s">
        <v>19</v>
      </c>
      <c r="I19" s="99">
        <f>SUMIF(D8:D57,"West-Vlaanderen",F8:F57)</f>
        <v>0</v>
      </c>
    </row>
    <row r="20" spans="1:9" x14ac:dyDescent="0.3">
      <c r="A20" s="98"/>
      <c r="B20" s="98"/>
      <c r="C20" s="98"/>
      <c r="D20" s="98"/>
      <c r="E20" s="98"/>
      <c r="F20" s="99"/>
      <c r="G20" s="97"/>
      <c r="H20" s="103" t="s">
        <v>41</v>
      </c>
      <c r="I20" s="101">
        <f>SUM(I15:I19)</f>
        <v>0</v>
      </c>
    </row>
    <row r="21" spans="1:9" x14ac:dyDescent="0.3">
      <c r="A21" s="98"/>
      <c r="B21" s="98"/>
      <c r="C21" s="98"/>
      <c r="D21" s="98"/>
      <c r="E21" s="98"/>
      <c r="F21" s="99"/>
      <c r="G21" s="97"/>
      <c r="H21" s="98" t="s">
        <v>21</v>
      </c>
      <c r="I21" s="99">
        <f>SUMIF(D8:D57,"Brussel",F8:F57)</f>
        <v>0</v>
      </c>
    </row>
    <row r="22" spans="1:9" x14ac:dyDescent="0.3">
      <c r="A22" s="98"/>
      <c r="B22" s="98"/>
      <c r="C22" s="98"/>
      <c r="D22" s="98"/>
      <c r="E22" s="98"/>
      <c r="F22" s="99"/>
      <c r="G22" s="97"/>
      <c r="H22" s="103" t="s">
        <v>22</v>
      </c>
      <c r="I22" s="101">
        <f>SUM(I20:I21)</f>
        <v>0</v>
      </c>
    </row>
    <row r="23" spans="1:9" x14ac:dyDescent="0.3">
      <c r="A23" s="128"/>
      <c r="B23" s="98"/>
      <c r="C23" s="98"/>
      <c r="D23" s="98"/>
      <c r="E23" s="98"/>
      <c r="F23" s="99"/>
      <c r="G23" s="97"/>
      <c r="H23" s="97"/>
      <c r="I23" s="97"/>
    </row>
    <row r="24" spans="1:9" x14ac:dyDescent="0.3">
      <c r="A24" s="98"/>
      <c r="B24" s="98"/>
      <c r="C24" s="98"/>
      <c r="D24" s="98"/>
      <c r="E24" s="98"/>
      <c r="F24" s="99"/>
      <c r="G24" s="97"/>
      <c r="H24" s="97"/>
      <c r="I24" s="97"/>
    </row>
    <row r="25" spans="1:9" x14ac:dyDescent="0.3">
      <c r="A25" s="98"/>
      <c r="B25" s="98"/>
      <c r="C25" s="98"/>
      <c r="D25" s="98"/>
      <c r="E25" s="98"/>
      <c r="F25" s="99"/>
      <c r="G25" s="97"/>
      <c r="H25" s="97"/>
      <c r="I25" s="97"/>
    </row>
    <row r="26" spans="1:9" x14ac:dyDescent="0.3">
      <c r="A26" s="98"/>
      <c r="B26" s="98"/>
      <c r="C26" s="98"/>
      <c r="D26" s="98"/>
      <c r="E26" s="98"/>
      <c r="F26" s="99"/>
      <c r="G26" s="97"/>
      <c r="H26" s="97"/>
      <c r="I26" s="97"/>
    </row>
    <row r="27" spans="1:9" x14ac:dyDescent="0.3">
      <c r="A27" s="98"/>
      <c r="B27" s="98"/>
      <c r="C27" s="98"/>
      <c r="D27" s="98"/>
      <c r="E27" s="98"/>
      <c r="F27" s="99"/>
      <c r="G27" s="97"/>
      <c r="H27" s="97"/>
      <c r="I27" s="97"/>
    </row>
    <row r="28" spans="1:9" x14ac:dyDescent="0.3">
      <c r="A28" s="98"/>
      <c r="B28" s="98"/>
      <c r="C28" s="98"/>
      <c r="D28" s="98"/>
      <c r="E28" s="98"/>
      <c r="F28" s="99"/>
      <c r="G28" s="97"/>
      <c r="H28" s="97"/>
      <c r="I28" s="97"/>
    </row>
    <row r="29" spans="1:9" x14ac:dyDescent="0.3">
      <c r="A29" s="98"/>
      <c r="B29" s="98"/>
      <c r="C29" s="98"/>
      <c r="D29" s="98"/>
      <c r="E29" s="98"/>
      <c r="F29" s="99"/>
      <c r="G29" s="97"/>
      <c r="H29" s="97"/>
      <c r="I29" s="97"/>
    </row>
    <row r="30" spans="1:9" x14ac:dyDescent="0.3">
      <c r="A30" s="98"/>
      <c r="B30" s="98"/>
      <c r="C30" s="98"/>
      <c r="D30" s="98"/>
      <c r="E30" s="98"/>
      <c r="F30" s="99"/>
      <c r="G30" s="97"/>
      <c r="H30" s="97"/>
      <c r="I30" s="97"/>
    </row>
    <row r="31" spans="1:9" x14ac:dyDescent="0.3">
      <c r="A31" s="98"/>
      <c r="B31" s="98"/>
      <c r="C31" s="98"/>
      <c r="D31" s="98"/>
      <c r="E31" s="98"/>
      <c r="F31" s="99"/>
      <c r="G31" s="97"/>
      <c r="H31" s="97"/>
      <c r="I31" s="97"/>
    </row>
    <row r="32" spans="1:9" x14ac:dyDescent="0.3">
      <c r="A32" s="98"/>
      <c r="B32" s="98"/>
      <c r="C32" s="98"/>
      <c r="D32" s="98"/>
      <c r="E32" s="98"/>
      <c r="F32" s="99"/>
      <c r="G32" s="97"/>
      <c r="H32" s="97"/>
      <c r="I32" s="97"/>
    </row>
    <row r="33" spans="1:9" x14ac:dyDescent="0.3">
      <c r="A33" s="98"/>
      <c r="B33" s="98"/>
      <c r="C33" s="98"/>
      <c r="D33" s="98"/>
      <c r="E33" s="98"/>
      <c r="F33" s="99"/>
      <c r="G33" s="97"/>
      <c r="H33" s="97"/>
      <c r="I33" s="97"/>
    </row>
    <row r="34" spans="1:9" x14ac:dyDescent="0.3">
      <c r="A34" s="98"/>
      <c r="B34" s="98"/>
      <c r="C34" s="98"/>
      <c r="D34" s="98"/>
      <c r="E34" s="98"/>
      <c r="F34" s="99"/>
      <c r="G34" s="97"/>
      <c r="H34" s="97"/>
      <c r="I34" s="97"/>
    </row>
    <row r="35" spans="1:9" x14ac:dyDescent="0.3">
      <c r="A35" s="98"/>
      <c r="B35" s="98"/>
      <c r="C35" s="98"/>
      <c r="D35" s="98"/>
      <c r="E35" s="98"/>
      <c r="F35" s="99"/>
      <c r="G35" s="97"/>
      <c r="H35" s="97"/>
      <c r="I35" s="97"/>
    </row>
    <row r="36" spans="1:9" x14ac:dyDescent="0.3">
      <c r="A36" s="98"/>
      <c r="B36" s="98"/>
      <c r="C36" s="98"/>
      <c r="D36" s="98"/>
      <c r="E36" s="98"/>
      <c r="F36" s="99"/>
      <c r="G36" s="97"/>
      <c r="H36" s="97"/>
      <c r="I36" s="97"/>
    </row>
    <row r="37" spans="1:9" x14ac:dyDescent="0.3">
      <c r="A37" s="98"/>
      <c r="B37" s="98"/>
      <c r="C37" s="98"/>
      <c r="D37" s="98"/>
      <c r="E37" s="98"/>
      <c r="F37" s="99"/>
      <c r="G37" s="97"/>
      <c r="H37" s="97"/>
      <c r="I37" s="97"/>
    </row>
    <row r="38" spans="1:9" x14ac:dyDescent="0.3">
      <c r="A38" s="98"/>
      <c r="B38" s="98"/>
      <c r="C38" s="98"/>
      <c r="D38" s="98"/>
      <c r="E38" s="98"/>
      <c r="F38" s="99"/>
      <c r="G38" s="97"/>
      <c r="H38" s="97"/>
      <c r="I38" s="97"/>
    </row>
    <row r="39" spans="1:9" x14ac:dyDescent="0.3">
      <c r="A39" s="98"/>
      <c r="B39" s="98"/>
      <c r="C39" s="98"/>
      <c r="D39" s="98"/>
      <c r="E39" s="98"/>
      <c r="F39" s="99"/>
      <c r="G39" s="97"/>
      <c r="H39" s="97"/>
      <c r="I39" s="97"/>
    </row>
    <row r="40" spans="1:9" x14ac:dyDescent="0.3">
      <c r="A40" s="98"/>
      <c r="B40" s="98"/>
      <c r="C40" s="98"/>
      <c r="D40" s="98"/>
      <c r="E40" s="98"/>
      <c r="F40" s="99"/>
      <c r="G40" s="97"/>
      <c r="H40" s="97"/>
      <c r="I40" s="97"/>
    </row>
    <row r="41" spans="1:9" x14ac:dyDescent="0.3">
      <c r="A41" s="98"/>
      <c r="B41" s="98"/>
      <c r="C41" s="98"/>
      <c r="D41" s="98"/>
      <c r="E41" s="98"/>
      <c r="F41" s="99"/>
      <c r="G41" s="97"/>
      <c r="H41" s="97"/>
      <c r="I41" s="97"/>
    </row>
    <row r="42" spans="1:9" x14ac:dyDescent="0.3">
      <c r="A42" s="98"/>
      <c r="B42" s="98"/>
      <c r="C42" s="98"/>
      <c r="D42" s="98"/>
      <c r="E42" s="98"/>
      <c r="F42" s="99"/>
      <c r="G42" s="97"/>
      <c r="H42" s="97"/>
      <c r="I42" s="97"/>
    </row>
    <row r="43" spans="1:9" x14ac:dyDescent="0.3">
      <c r="A43" s="98"/>
      <c r="B43" s="98"/>
      <c r="C43" s="98"/>
      <c r="D43" s="98"/>
      <c r="E43" s="98"/>
      <c r="F43" s="99"/>
      <c r="G43" s="97"/>
      <c r="H43" s="97"/>
      <c r="I43" s="97"/>
    </row>
    <row r="44" spans="1:9" x14ac:dyDescent="0.3">
      <c r="A44" s="98"/>
      <c r="B44" s="98"/>
      <c r="C44" s="98"/>
      <c r="D44" s="98"/>
      <c r="E44" s="98"/>
      <c r="F44" s="99"/>
      <c r="G44" s="97"/>
      <c r="H44" s="97"/>
      <c r="I44" s="97"/>
    </row>
    <row r="45" spans="1:9" x14ac:dyDescent="0.3">
      <c r="A45" s="98"/>
      <c r="B45" s="98"/>
      <c r="C45" s="98"/>
      <c r="D45" s="98"/>
      <c r="E45" s="98"/>
      <c r="F45" s="99"/>
      <c r="G45" s="97"/>
      <c r="H45" s="97"/>
      <c r="I45" s="97"/>
    </row>
    <row r="46" spans="1:9" x14ac:dyDescent="0.3">
      <c r="A46" s="98"/>
      <c r="B46" s="98"/>
      <c r="C46" s="98"/>
      <c r="D46" s="98"/>
      <c r="E46" s="98"/>
      <c r="F46" s="99"/>
      <c r="G46" s="97"/>
      <c r="H46" s="97"/>
      <c r="I46" s="97"/>
    </row>
    <row r="47" spans="1:9" x14ac:dyDescent="0.3">
      <c r="A47" s="98"/>
      <c r="B47" s="98"/>
      <c r="C47" s="98"/>
      <c r="D47" s="98"/>
      <c r="E47" s="98"/>
      <c r="F47" s="99"/>
      <c r="G47" s="97"/>
      <c r="H47" s="97"/>
      <c r="I47" s="97"/>
    </row>
    <row r="48" spans="1:9" x14ac:dyDescent="0.3">
      <c r="A48" s="98"/>
      <c r="B48" s="98"/>
      <c r="C48" s="98"/>
      <c r="D48" s="98"/>
      <c r="E48" s="98"/>
      <c r="F48" s="99"/>
      <c r="G48" s="97"/>
      <c r="H48" s="97"/>
      <c r="I48" s="97"/>
    </row>
    <row r="49" spans="1:9" x14ac:dyDescent="0.3">
      <c r="A49" s="98"/>
      <c r="B49" s="98"/>
      <c r="C49" s="98"/>
      <c r="D49" s="98"/>
      <c r="E49" s="98"/>
      <c r="F49" s="99"/>
      <c r="G49" s="97"/>
      <c r="H49" s="97"/>
      <c r="I49" s="97"/>
    </row>
    <row r="50" spans="1:9" x14ac:dyDescent="0.3">
      <c r="A50" s="98"/>
      <c r="B50" s="98"/>
      <c r="C50" s="98"/>
      <c r="D50" s="98"/>
      <c r="E50" s="98"/>
      <c r="F50" s="99"/>
      <c r="G50" s="97"/>
      <c r="H50" s="97"/>
      <c r="I50" s="97"/>
    </row>
    <row r="51" spans="1:9" x14ac:dyDescent="0.3">
      <c r="A51" s="98"/>
      <c r="B51" s="98"/>
      <c r="C51" s="98"/>
      <c r="D51" s="98"/>
      <c r="E51" s="98"/>
      <c r="F51" s="99"/>
      <c r="G51" s="97"/>
      <c r="H51" s="97"/>
      <c r="I51" s="97"/>
    </row>
    <row r="52" spans="1:9" x14ac:dyDescent="0.3">
      <c r="A52" s="98"/>
      <c r="B52" s="98"/>
      <c r="C52" s="98"/>
      <c r="D52" s="98"/>
      <c r="E52" s="98"/>
      <c r="F52" s="99"/>
      <c r="G52" s="97"/>
      <c r="H52" s="97"/>
      <c r="I52" s="97"/>
    </row>
    <row r="53" spans="1:9" x14ac:dyDescent="0.3">
      <c r="A53" s="98"/>
      <c r="B53" s="98"/>
      <c r="C53" s="98"/>
      <c r="D53" s="98"/>
      <c r="E53" s="98"/>
      <c r="F53" s="99"/>
      <c r="G53" s="97"/>
      <c r="H53" s="97"/>
      <c r="I53" s="97"/>
    </row>
    <row r="54" spans="1:9" x14ac:dyDescent="0.3">
      <c r="A54" s="98"/>
      <c r="B54" s="98"/>
      <c r="C54" s="98"/>
      <c r="D54" s="98"/>
      <c r="E54" s="98"/>
      <c r="F54" s="99"/>
      <c r="G54" s="97"/>
      <c r="H54" s="97"/>
      <c r="I54" s="97"/>
    </row>
    <row r="55" spans="1:9" x14ac:dyDescent="0.3">
      <c r="A55" s="98"/>
      <c r="B55" s="98"/>
      <c r="C55" s="98"/>
      <c r="D55" s="98"/>
      <c r="E55" s="98"/>
      <c r="F55" s="99"/>
      <c r="G55" s="97"/>
    </row>
    <row r="56" spans="1:9" x14ac:dyDescent="0.3">
      <c r="A56" s="98"/>
      <c r="B56" s="98"/>
      <c r="C56" s="98"/>
      <c r="D56" s="98"/>
      <c r="E56" s="98"/>
      <c r="F56" s="99"/>
      <c r="G56" s="97"/>
    </row>
    <row r="57" spans="1:9" x14ac:dyDescent="0.3">
      <c r="A57" s="98"/>
      <c r="B57" s="98"/>
      <c r="C57" s="98"/>
      <c r="D57" s="98"/>
      <c r="E57" s="98"/>
      <c r="F57" s="99"/>
      <c r="G57" s="97"/>
    </row>
    <row r="58" spans="1:9" ht="15.6" x14ac:dyDescent="0.3">
      <c r="C58" s="203" t="s">
        <v>13</v>
      </c>
      <c r="D58" s="203"/>
      <c r="E58" s="203"/>
      <c r="F58" s="12">
        <f>SUM(F8:F57)</f>
        <v>0</v>
      </c>
    </row>
  </sheetData>
  <mergeCells count="6">
    <mergeCell ref="C58:E58"/>
    <mergeCell ref="A1:I1"/>
    <mergeCell ref="A2:I2"/>
    <mergeCell ref="A3:I3"/>
    <mergeCell ref="A4:I4"/>
    <mergeCell ref="A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AA49-65AF-41FA-9D4D-E970B898C2DB}">
  <dimension ref="A1:I99"/>
  <sheetViews>
    <sheetView workbookViewId="0">
      <selection activeCell="J27" sqref="J27"/>
    </sheetView>
  </sheetViews>
  <sheetFormatPr defaultRowHeight="14.4" x14ac:dyDescent="0.3"/>
  <cols>
    <col min="1" max="1" width="6.88671875" bestFit="1" customWidth="1"/>
    <col min="2" max="2" width="4.77734375" bestFit="1" customWidth="1"/>
    <col min="3" max="3" width="53.21875" bestFit="1" customWidth="1"/>
    <col min="4" max="4" width="14.44140625" bestFit="1" customWidth="1"/>
    <col min="5" max="5" width="16.6640625" bestFit="1" customWidth="1"/>
    <col min="6" max="6" width="15.109375" customWidth="1"/>
    <col min="8" max="8" width="20" bestFit="1" customWidth="1"/>
    <col min="9" max="9" width="14.109375" bestFit="1" customWidth="1"/>
  </cols>
  <sheetData>
    <row r="1" spans="1:9" ht="22.8" customHeight="1" x14ac:dyDescent="0.3">
      <c r="A1" s="216" t="s">
        <v>645</v>
      </c>
      <c r="B1" s="216"/>
      <c r="C1" s="216"/>
      <c r="D1" s="216"/>
      <c r="E1" s="216"/>
      <c r="F1" s="216"/>
      <c r="G1" s="216"/>
      <c r="H1" s="216"/>
      <c r="I1" s="127"/>
    </row>
    <row r="2" spans="1:9" ht="60" customHeight="1" x14ac:dyDescent="0.3">
      <c r="A2" s="200" t="s">
        <v>139</v>
      </c>
      <c r="B2" s="201"/>
      <c r="C2" s="201"/>
      <c r="D2" s="201"/>
      <c r="E2" s="201"/>
      <c r="F2" s="201"/>
      <c r="G2" s="201"/>
      <c r="H2" s="202"/>
      <c r="I2" s="127"/>
    </row>
    <row r="3" spans="1:9" x14ac:dyDescent="0.3">
      <c r="A3" s="95" t="s">
        <v>38</v>
      </c>
      <c r="B3" s="95" t="s">
        <v>39</v>
      </c>
      <c r="C3" s="95" t="s">
        <v>4</v>
      </c>
      <c r="D3" s="95" t="s">
        <v>1</v>
      </c>
      <c r="E3" s="95" t="s">
        <v>24</v>
      </c>
      <c r="F3" s="96">
        <v>2024</v>
      </c>
      <c r="G3" s="97"/>
      <c r="H3" s="95" t="s">
        <v>29</v>
      </c>
      <c r="I3" s="96">
        <v>2024</v>
      </c>
    </row>
    <row r="4" spans="1:9" x14ac:dyDescent="0.3">
      <c r="A4" s="98"/>
      <c r="B4" s="98"/>
      <c r="C4" s="98"/>
      <c r="D4" s="98"/>
      <c r="E4" s="98"/>
      <c r="F4" s="99"/>
      <c r="G4" s="97"/>
      <c r="H4" s="98" t="s">
        <v>30</v>
      </c>
      <c r="I4" s="99">
        <f>SUMIF(B4:B53,"AZ",F4:F53)</f>
        <v>0</v>
      </c>
    </row>
    <row r="5" spans="1:9" x14ac:dyDescent="0.3">
      <c r="A5" s="98"/>
      <c r="B5" s="98"/>
      <c r="C5" s="98"/>
      <c r="D5" s="98"/>
      <c r="E5" s="98"/>
      <c r="F5" s="99"/>
      <c r="G5" s="97"/>
      <c r="H5" s="98" t="s">
        <v>31</v>
      </c>
      <c r="I5" s="99">
        <f>SUMIF(B4:B53,"UZ",F4:F53)</f>
        <v>0</v>
      </c>
    </row>
    <row r="6" spans="1:9" x14ac:dyDescent="0.3">
      <c r="A6" s="98"/>
      <c r="B6" s="98"/>
      <c r="C6" s="98"/>
      <c r="D6" s="98"/>
      <c r="E6" s="98"/>
      <c r="F6" s="99"/>
      <c r="G6" s="97"/>
      <c r="H6" s="98" t="s">
        <v>32</v>
      </c>
      <c r="I6" s="98">
        <f>SUMIF(B4:B53,"PZ",F4:F53)</f>
        <v>0</v>
      </c>
    </row>
    <row r="7" spans="1:9" x14ac:dyDescent="0.3">
      <c r="A7" s="98"/>
      <c r="B7" s="98"/>
      <c r="C7" s="98"/>
      <c r="D7" s="98"/>
      <c r="E7" s="98"/>
      <c r="F7" s="99"/>
      <c r="G7" s="97"/>
      <c r="H7" s="98" t="s">
        <v>33</v>
      </c>
      <c r="I7" s="98">
        <f>SUMIF(B4:B53,"RZ",F4:F53)</f>
        <v>0</v>
      </c>
    </row>
    <row r="8" spans="1:9" x14ac:dyDescent="0.3">
      <c r="A8" s="98"/>
      <c r="B8" s="98"/>
      <c r="C8" s="98"/>
      <c r="D8" s="98"/>
      <c r="E8" s="98"/>
      <c r="F8" s="99"/>
      <c r="G8" s="97"/>
      <c r="H8" s="100" t="s">
        <v>40</v>
      </c>
      <c r="I8" s="101">
        <f>SUM(I4:I7)</f>
        <v>0</v>
      </c>
    </row>
    <row r="9" spans="1:9" x14ac:dyDescent="0.3">
      <c r="A9" s="98"/>
      <c r="B9" s="98"/>
      <c r="C9" s="98"/>
      <c r="D9" s="98"/>
      <c r="E9" s="98"/>
      <c r="F9" s="99"/>
      <c r="G9" s="97"/>
      <c r="H9" s="97"/>
      <c r="I9" s="97"/>
    </row>
    <row r="10" spans="1:9" x14ac:dyDescent="0.3">
      <c r="A10" s="98"/>
      <c r="B10" s="98"/>
      <c r="C10" s="98"/>
      <c r="D10" s="98"/>
      <c r="E10" s="98"/>
      <c r="F10" s="99"/>
      <c r="G10" s="97"/>
      <c r="H10" s="102" t="s">
        <v>14</v>
      </c>
      <c r="I10" s="96">
        <v>2024</v>
      </c>
    </row>
    <row r="11" spans="1:9" x14ac:dyDescent="0.3">
      <c r="A11" s="98"/>
      <c r="B11" s="98"/>
      <c r="C11" s="98"/>
      <c r="D11" s="98"/>
      <c r="E11" s="98"/>
      <c r="F11" s="99"/>
      <c r="G11" s="97"/>
      <c r="H11" s="98" t="s">
        <v>15</v>
      </c>
      <c r="I11" s="99">
        <f>SUMIF(D4:D53,"Antwerpen",F4:F53)</f>
        <v>0</v>
      </c>
    </row>
    <row r="12" spans="1:9" x14ac:dyDescent="0.3">
      <c r="A12" s="98"/>
      <c r="B12" s="98"/>
      <c r="C12" s="98"/>
      <c r="D12" s="98"/>
      <c r="E12" s="98"/>
      <c r="F12" s="99"/>
      <c r="G12" s="97"/>
      <c r="H12" s="98" t="s">
        <v>16</v>
      </c>
      <c r="I12" s="99">
        <f>SUMIF(D4:D53,"Limburg",F4:F53)</f>
        <v>0</v>
      </c>
    </row>
    <row r="13" spans="1:9" x14ac:dyDescent="0.3">
      <c r="A13" s="98"/>
      <c r="B13" s="98"/>
      <c r="C13" s="98"/>
      <c r="D13" s="98"/>
      <c r="E13" s="98"/>
      <c r="F13" s="99"/>
      <c r="G13" s="97"/>
      <c r="H13" s="98" t="s">
        <v>17</v>
      </c>
      <c r="I13" s="99">
        <f>SUMIF(D4:D53,"Oost-Vlaanderen",F4:F53)</f>
        <v>0</v>
      </c>
    </row>
    <row r="14" spans="1:9" x14ac:dyDescent="0.3">
      <c r="A14" s="98"/>
      <c r="B14" s="98"/>
      <c r="C14" s="98"/>
      <c r="D14" s="98"/>
      <c r="E14" s="98"/>
      <c r="F14" s="99"/>
      <c r="G14" s="97"/>
      <c r="H14" s="98" t="s">
        <v>18</v>
      </c>
      <c r="I14" s="99">
        <f>SUMIF(D4:D53,"Vlaams-Brabant",F4:F53)</f>
        <v>0</v>
      </c>
    </row>
    <row r="15" spans="1:9" x14ac:dyDescent="0.3">
      <c r="A15" s="98"/>
      <c r="B15" s="98"/>
      <c r="C15" s="98"/>
      <c r="D15" s="98"/>
      <c r="E15" s="98"/>
      <c r="F15" s="99"/>
      <c r="G15" s="97"/>
      <c r="H15" s="98" t="s">
        <v>19</v>
      </c>
      <c r="I15" s="99">
        <f>SUMIF(D4:D53,"West-Vlaanderen",F4:F53)</f>
        <v>0</v>
      </c>
    </row>
    <row r="16" spans="1:9" x14ac:dyDescent="0.3">
      <c r="A16" s="98"/>
      <c r="B16" s="98"/>
      <c r="C16" s="98"/>
      <c r="D16" s="98"/>
      <c r="E16" s="98"/>
      <c r="F16" s="99"/>
      <c r="G16" s="97"/>
      <c r="H16" s="103" t="s">
        <v>41</v>
      </c>
      <c r="I16" s="101">
        <f>SUM(I11:I15)</f>
        <v>0</v>
      </c>
    </row>
    <row r="17" spans="1:9" x14ac:dyDescent="0.3">
      <c r="A17" s="98"/>
      <c r="B17" s="98"/>
      <c r="C17" s="98"/>
      <c r="D17" s="98"/>
      <c r="E17" s="98"/>
      <c r="F17" s="99"/>
      <c r="G17" s="97"/>
      <c r="H17" s="98" t="s">
        <v>21</v>
      </c>
      <c r="I17" s="99">
        <f>SUMIF(D4:D53,"Brussel",F4:F53)</f>
        <v>0</v>
      </c>
    </row>
    <row r="18" spans="1:9" x14ac:dyDescent="0.3">
      <c r="A18" s="98"/>
      <c r="B18" s="98"/>
      <c r="C18" s="98"/>
      <c r="D18" s="98"/>
      <c r="E18" s="98"/>
      <c r="F18" s="99"/>
      <c r="G18" s="97"/>
      <c r="H18" s="103" t="s">
        <v>22</v>
      </c>
      <c r="I18" s="101">
        <f>SUM(I16:I17)</f>
        <v>0</v>
      </c>
    </row>
    <row r="19" spans="1:9" x14ac:dyDescent="0.3">
      <c r="A19" s="98"/>
      <c r="B19" s="98"/>
      <c r="C19" s="98"/>
      <c r="D19" s="98"/>
      <c r="E19" s="98"/>
      <c r="F19" s="99"/>
      <c r="G19" s="97"/>
      <c r="H19" s="97"/>
      <c r="I19" s="97"/>
    </row>
    <row r="20" spans="1:9" x14ac:dyDescent="0.3">
      <c r="A20" s="98"/>
      <c r="B20" s="98"/>
      <c r="C20" s="98"/>
      <c r="D20" s="98"/>
      <c r="E20" s="98"/>
      <c r="F20" s="99"/>
      <c r="G20" s="97"/>
      <c r="H20" s="97"/>
      <c r="I20" s="97"/>
    </row>
    <row r="21" spans="1:9" x14ac:dyDescent="0.3">
      <c r="A21" s="98"/>
      <c r="B21" s="98"/>
      <c r="C21" s="98"/>
      <c r="D21" s="98"/>
      <c r="E21" s="98"/>
      <c r="F21" s="99"/>
      <c r="G21" s="97"/>
      <c r="H21" s="97"/>
      <c r="I21" s="97"/>
    </row>
    <row r="22" spans="1:9" x14ac:dyDescent="0.3">
      <c r="A22" s="98"/>
      <c r="B22" s="98"/>
      <c r="C22" s="98"/>
      <c r="D22" s="98"/>
      <c r="E22" s="98"/>
      <c r="F22" s="99"/>
      <c r="G22" s="97"/>
      <c r="H22" s="97"/>
      <c r="I22" s="97"/>
    </row>
    <row r="23" spans="1:9" x14ac:dyDescent="0.3">
      <c r="A23" s="98"/>
      <c r="B23" s="98"/>
      <c r="C23" s="98"/>
      <c r="D23" s="98"/>
      <c r="E23" s="98"/>
      <c r="F23" s="99"/>
      <c r="G23" s="97"/>
      <c r="H23" s="97"/>
      <c r="I23" s="97"/>
    </row>
    <row r="24" spans="1:9" x14ac:dyDescent="0.3">
      <c r="A24" s="98"/>
      <c r="B24" s="98"/>
      <c r="C24" s="98"/>
      <c r="D24" s="98"/>
      <c r="E24" s="98"/>
      <c r="F24" s="99"/>
      <c r="G24" s="97"/>
      <c r="H24" s="97"/>
      <c r="I24" s="97"/>
    </row>
    <row r="25" spans="1:9" x14ac:dyDescent="0.3">
      <c r="A25" s="98"/>
      <c r="B25" s="98"/>
      <c r="C25" s="98"/>
      <c r="D25" s="98"/>
      <c r="E25" s="98"/>
      <c r="F25" s="99"/>
      <c r="G25" s="97"/>
      <c r="H25" s="97"/>
      <c r="I25" s="97"/>
    </row>
    <row r="26" spans="1:9" x14ac:dyDescent="0.3">
      <c r="A26" s="98"/>
      <c r="B26" s="98"/>
      <c r="C26" s="98"/>
      <c r="D26" s="98"/>
      <c r="E26" s="98"/>
      <c r="F26" s="99"/>
      <c r="G26" s="97"/>
      <c r="H26" s="97"/>
      <c r="I26" s="97"/>
    </row>
    <row r="27" spans="1:9" x14ac:dyDescent="0.3">
      <c r="A27" s="98"/>
      <c r="B27" s="98"/>
      <c r="C27" s="98"/>
      <c r="D27" s="98"/>
      <c r="E27" s="98"/>
      <c r="F27" s="99"/>
      <c r="G27" s="97"/>
      <c r="H27" s="97"/>
      <c r="I27" s="97"/>
    </row>
    <row r="28" spans="1:9" x14ac:dyDescent="0.3">
      <c r="A28" s="98"/>
      <c r="B28" s="98"/>
      <c r="C28" s="98"/>
      <c r="D28" s="98"/>
      <c r="E28" s="98"/>
      <c r="F28" s="99"/>
      <c r="G28" s="97"/>
      <c r="H28" s="97"/>
      <c r="I28" s="97"/>
    </row>
    <row r="29" spans="1:9" x14ac:dyDescent="0.3">
      <c r="A29" s="98"/>
      <c r="B29" s="98"/>
      <c r="C29" s="98"/>
      <c r="D29" s="98"/>
      <c r="E29" s="98"/>
      <c r="F29" s="99"/>
      <c r="G29" s="97"/>
      <c r="H29" s="97"/>
      <c r="I29" s="97"/>
    </row>
    <row r="30" spans="1:9" x14ac:dyDescent="0.3">
      <c r="A30" s="98"/>
      <c r="B30" s="98"/>
      <c r="C30" s="98"/>
      <c r="D30" s="98"/>
      <c r="E30" s="98"/>
      <c r="F30" s="99"/>
      <c r="G30" s="97"/>
      <c r="H30" s="97"/>
      <c r="I30" s="97"/>
    </row>
    <row r="31" spans="1:9" x14ac:dyDescent="0.3">
      <c r="A31" s="98"/>
      <c r="B31" s="98"/>
      <c r="C31" s="98"/>
      <c r="D31" s="98"/>
      <c r="E31" s="98"/>
      <c r="F31" s="99"/>
      <c r="G31" s="97"/>
      <c r="H31" s="97"/>
      <c r="I31" s="97"/>
    </row>
    <row r="32" spans="1:9" x14ac:dyDescent="0.3">
      <c r="A32" s="98"/>
      <c r="B32" s="98"/>
      <c r="C32" s="98"/>
      <c r="D32" s="98"/>
      <c r="E32" s="98"/>
      <c r="F32" s="99"/>
      <c r="G32" s="97"/>
      <c r="H32" s="97"/>
      <c r="I32" s="97"/>
    </row>
    <row r="33" spans="1:9" x14ac:dyDescent="0.3">
      <c r="A33" s="98"/>
      <c r="B33" s="98"/>
      <c r="C33" s="98"/>
      <c r="D33" s="98"/>
      <c r="E33" s="98"/>
      <c r="F33" s="99"/>
      <c r="G33" s="97"/>
      <c r="H33" s="97"/>
      <c r="I33" s="97"/>
    </row>
    <row r="34" spans="1:9" x14ac:dyDescent="0.3">
      <c r="A34" s="98"/>
      <c r="B34" s="98"/>
      <c r="C34" s="98"/>
      <c r="D34" s="98"/>
      <c r="E34" s="98"/>
      <c r="F34" s="99"/>
      <c r="G34" s="97"/>
      <c r="H34" s="97"/>
      <c r="I34" s="97"/>
    </row>
    <row r="35" spans="1:9" x14ac:dyDescent="0.3">
      <c r="A35" s="98"/>
      <c r="B35" s="98"/>
      <c r="C35" s="98"/>
      <c r="D35" s="98"/>
      <c r="E35" s="98"/>
      <c r="F35" s="99"/>
      <c r="G35" s="97"/>
      <c r="H35" s="97"/>
      <c r="I35" s="97"/>
    </row>
    <row r="36" spans="1:9" x14ac:dyDescent="0.3">
      <c r="A36" s="98"/>
      <c r="B36" s="98"/>
      <c r="C36" s="98"/>
      <c r="D36" s="98"/>
      <c r="E36" s="98"/>
      <c r="F36" s="99"/>
      <c r="G36" s="97"/>
      <c r="H36" s="97"/>
      <c r="I36" s="97"/>
    </row>
    <row r="37" spans="1:9" x14ac:dyDescent="0.3">
      <c r="A37" s="98"/>
      <c r="B37" s="98"/>
      <c r="C37" s="98"/>
      <c r="D37" s="98"/>
      <c r="E37" s="98"/>
      <c r="F37" s="99"/>
      <c r="G37" s="97"/>
      <c r="H37" s="97"/>
      <c r="I37" s="97"/>
    </row>
    <row r="38" spans="1:9" x14ac:dyDescent="0.3">
      <c r="A38" s="128"/>
      <c r="B38" s="98"/>
      <c r="C38" s="98"/>
      <c r="D38" s="98"/>
      <c r="E38" s="98"/>
      <c r="F38" s="99"/>
      <c r="G38" s="97"/>
      <c r="H38" s="97"/>
      <c r="I38" s="97"/>
    </row>
    <row r="39" spans="1:9" x14ac:dyDescent="0.3">
      <c r="A39" s="98"/>
      <c r="B39" s="98"/>
      <c r="C39" s="98"/>
      <c r="D39" s="98"/>
      <c r="E39" s="98"/>
      <c r="F39" s="99"/>
      <c r="G39" s="97"/>
      <c r="H39" s="97"/>
      <c r="I39" s="97"/>
    </row>
    <row r="40" spans="1:9" x14ac:dyDescent="0.3">
      <c r="A40" s="98"/>
      <c r="B40" s="98"/>
      <c r="C40" s="98"/>
      <c r="D40" s="98"/>
      <c r="E40" s="98"/>
      <c r="F40" s="99"/>
      <c r="G40" s="97"/>
      <c r="H40" s="97"/>
      <c r="I40" s="97"/>
    </row>
    <row r="41" spans="1:9" x14ac:dyDescent="0.3">
      <c r="A41" s="98"/>
      <c r="B41" s="98"/>
      <c r="C41" s="98"/>
      <c r="D41" s="98"/>
      <c r="E41" s="98"/>
      <c r="F41" s="99"/>
      <c r="G41" s="97"/>
      <c r="H41" s="97"/>
      <c r="I41" s="97"/>
    </row>
    <row r="42" spans="1:9" x14ac:dyDescent="0.3">
      <c r="A42" s="98"/>
      <c r="B42" s="98"/>
      <c r="C42" s="98"/>
      <c r="D42" s="98"/>
      <c r="E42" s="98"/>
      <c r="F42" s="99"/>
      <c r="G42" s="97"/>
      <c r="H42" s="97"/>
      <c r="I42" s="97"/>
    </row>
    <row r="43" spans="1:9" x14ac:dyDescent="0.3">
      <c r="A43" s="98"/>
      <c r="B43" s="98"/>
      <c r="C43" s="98"/>
      <c r="D43" s="98"/>
      <c r="E43" s="98"/>
      <c r="F43" s="99"/>
      <c r="G43" s="97"/>
      <c r="H43" s="97"/>
      <c r="I43" s="97"/>
    </row>
    <row r="44" spans="1:9" x14ac:dyDescent="0.3">
      <c r="A44" s="98"/>
      <c r="B44" s="98"/>
      <c r="C44" s="98"/>
      <c r="D44" s="98"/>
      <c r="E44" s="98"/>
      <c r="F44" s="99"/>
      <c r="G44" s="97"/>
      <c r="H44" s="97"/>
      <c r="I44" s="97"/>
    </row>
    <row r="45" spans="1:9" x14ac:dyDescent="0.3">
      <c r="A45" s="98"/>
      <c r="B45" s="98"/>
      <c r="C45" s="98"/>
      <c r="D45" s="98"/>
      <c r="E45" s="98"/>
      <c r="F45" s="99"/>
      <c r="G45" s="97"/>
      <c r="H45" s="97"/>
      <c r="I45" s="97"/>
    </row>
    <row r="46" spans="1:9" x14ac:dyDescent="0.3">
      <c r="A46" s="98"/>
      <c r="B46" s="98"/>
      <c r="C46" s="98"/>
      <c r="D46" s="98"/>
      <c r="E46" s="98"/>
      <c r="F46" s="99"/>
      <c r="G46" s="97"/>
      <c r="H46" s="97"/>
      <c r="I46" s="97"/>
    </row>
    <row r="47" spans="1:9" x14ac:dyDescent="0.3">
      <c r="A47" s="98"/>
      <c r="B47" s="98"/>
      <c r="C47" s="98"/>
      <c r="D47" s="98"/>
      <c r="E47" s="98"/>
      <c r="F47" s="99"/>
      <c r="G47" s="97"/>
      <c r="H47" s="97"/>
      <c r="I47" s="97"/>
    </row>
    <row r="48" spans="1:9" x14ac:dyDescent="0.3">
      <c r="A48" s="98"/>
      <c r="B48" s="98"/>
      <c r="C48" s="98"/>
      <c r="D48" s="98"/>
      <c r="E48" s="98"/>
      <c r="F48" s="99"/>
      <c r="G48" s="97"/>
      <c r="H48" s="97"/>
      <c r="I48" s="97"/>
    </row>
    <row r="49" spans="1:9" x14ac:dyDescent="0.3">
      <c r="A49" s="98"/>
      <c r="B49" s="98"/>
      <c r="C49" s="98"/>
      <c r="D49" s="98"/>
      <c r="E49" s="98"/>
      <c r="F49" s="99"/>
      <c r="G49" s="97"/>
      <c r="H49" s="97"/>
      <c r="I49" s="97"/>
    </row>
    <row r="50" spans="1:9" x14ac:dyDescent="0.3">
      <c r="A50" s="98"/>
      <c r="B50" s="98"/>
      <c r="C50" s="98"/>
      <c r="D50" s="98"/>
      <c r="E50" s="98"/>
      <c r="F50" s="99"/>
      <c r="G50" s="97"/>
      <c r="H50" s="97"/>
      <c r="I50" s="97"/>
    </row>
    <row r="51" spans="1:9" x14ac:dyDescent="0.3">
      <c r="A51" s="98"/>
      <c r="B51" s="98"/>
      <c r="C51" s="98"/>
      <c r="D51" s="98"/>
      <c r="E51" s="98"/>
      <c r="F51" s="99"/>
      <c r="G51" s="97"/>
      <c r="H51" s="97"/>
      <c r="I51" s="97"/>
    </row>
    <row r="52" spans="1:9" x14ac:dyDescent="0.3">
      <c r="A52" s="98"/>
      <c r="B52" s="98"/>
      <c r="C52" s="98"/>
      <c r="D52" s="98"/>
      <c r="E52" s="98"/>
      <c r="F52" s="99"/>
      <c r="G52" s="97"/>
      <c r="H52" s="97"/>
      <c r="I52" s="97"/>
    </row>
    <row r="53" spans="1:9" x14ac:dyDescent="0.3">
      <c r="A53" s="98"/>
      <c r="B53" s="98"/>
      <c r="C53" s="98"/>
      <c r="D53" s="98"/>
      <c r="E53" s="98"/>
      <c r="F53" s="99"/>
      <c r="G53" s="97"/>
      <c r="H53" s="97"/>
      <c r="I53" s="97"/>
    </row>
    <row r="54" spans="1:9" x14ac:dyDescent="0.3">
      <c r="A54" s="98"/>
      <c r="B54" s="98"/>
      <c r="C54" s="98"/>
      <c r="D54" s="98"/>
      <c r="E54" s="98"/>
      <c r="F54" s="99"/>
      <c r="G54" s="97"/>
      <c r="H54" s="97"/>
      <c r="I54" s="97"/>
    </row>
    <row r="55" spans="1:9" x14ac:dyDescent="0.3">
      <c r="A55" s="98"/>
      <c r="B55" s="98"/>
      <c r="C55" s="98"/>
      <c r="D55" s="98"/>
      <c r="E55" s="98"/>
      <c r="F55" s="99"/>
      <c r="G55" s="97"/>
      <c r="H55" s="97"/>
      <c r="I55" s="97"/>
    </row>
    <row r="56" spans="1:9" x14ac:dyDescent="0.3">
      <c r="A56" s="98"/>
      <c r="B56" s="98"/>
      <c r="C56" s="98"/>
      <c r="D56" s="98"/>
      <c r="E56" s="98"/>
      <c r="F56" s="99"/>
      <c r="G56" s="97"/>
      <c r="H56" s="97"/>
      <c r="I56" s="97"/>
    </row>
    <row r="57" spans="1:9" x14ac:dyDescent="0.3">
      <c r="A57" s="98"/>
      <c r="B57" s="98"/>
      <c r="C57" s="98"/>
      <c r="D57" s="98"/>
      <c r="E57" s="98"/>
      <c r="F57" s="99"/>
      <c r="G57" s="97"/>
      <c r="H57" s="97"/>
      <c r="I57" s="97"/>
    </row>
    <row r="58" spans="1:9" x14ac:dyDescent="0.3">
      <c r="A58" s="98"/>
      <c r="B58" s="98"/>
      <c r="C58" s="98"/>
      <c r="D58" s="98"/>
      <c r="E58" s="98"/>
      <c r="F58" s="99"/>
      <c r="G58" s="97"/>
      <c r="H58" s="97"/>
      <c r="I58" s="97"/>
    </row>
    <row r="59" spans="1:9" x14ac:dyDescent="0.3">
      <c r="A59" s="98"/>
      <c r="B59" s="98"/>
      <c r="C59" s="98"/>
      <c r="D59" s="98"/>
      <c r="E59" s="98"/>
      <c r="F59" s="99"/>
      <c r="G59" s="97"/>
      <c r="H59" s="97"/>
      <c r="I59" s="97"/>
    </row>
    <row r="60" spans="1:9" x14ac:dyDescent="0.3">
      <c r="A60" s="98"/>
      <c r="B60" s="98"/>
      <c r="C60" s="98"/>
      <c r="D60" s="98"/>
      <c r="E60" s="98"/>
      <c r="F60" s="99"/>
      <c r="G60" s="97"/>
      <c r="H60" s="97"/>
      <c r="I60" s="97"/>
    </row>
    <row r="61" spans="1:9" x14ac:dyDescent="0.3">
      <c r="A61" s="98"/>
      <c r="B61" s="98"/>
      <c r="C61" s="98"/>
      <c r="D61" s="98"/>
      <c r="E61" s="98"/>
      <c r="F61" s="99"/>
      <c r="G61" s="97"/>
      <c r="H61" s="97"/>
      <c r="I61" s="97"/>
    </row>
    <row r="62" spans="1:9" x14ac:dyDescent="0.3">
      <c r="A62" s="98"/>
      <c r="B62" s="98"/>
      <c r="C62" s="98"/>
      <c r="D62" s="98"/>
      <c r="E62" s="98"/>
      <c r="F62" s="99"/>
      <c r="G62" s="97"/>
      <c r="H62" s="97"/>
      <c r="I62" s="97"/>
    </row>
    <row r="63" spans="1:9" x14ac:dyDescent="0.3">
      <c r="A63" s="98"/>
      <c r="B63" s="98"/>
      <c r="C63" s="98"/>
      <c r="D63" s="98"/>
      <c r="E63" s="98"/>
      <c r="F63" s="99"/>
      <c r="G63" s="97"/>
      <c r="H63" s="97"/>
      <c r="I63" s="97"/>
    </row>
    <row r="64" spans="1:9" x14ac:dyDescent="0.3">
      <c r="A64" s="98"/>
      <c r="B64" s="98"/>
      <c r="C64" s="98"/>
      <c r="D64" s="98"/>
      <c r="E64" s="98"/>
      <c r="F64" s="99"/>
      <c r="G64" s="97"/>
      <c r="H64" s="97"/>
      <c r="I64" s="97"/>
    </row>
    <row r="65" spans="1:9" x14ac:dyDescent="0.3">
      <c r="A65" s="98"/>
      <c r="B65" s="98"/>
      <c r="C65" s="98"/>
      <c r="D65" s="98"/>
      <c r="E65" s="98"/>
      <c r="F65" s="99"/>
      <c r="G65" s="97"/>
      <c r="H65" s="97"/>
      <c r="I65" s="97"/>
    </row>
    <row r="66" spans="1:9" x14ac:dyDescent="0.3">
      <c r="A66" s="98"/>
      <c r="B66" s="98"/>
      <c r="C66" s="98"/>
      <c r="D66" s="98"/>
      <c r="E66" s="98"/>
      <c r="F66" s="99"/>
      <c r="G66" s="97"/>
      <c r="H66" s="97"/>
      <c r="I66" s="97"/>
    </row>
    <row r="67" spans="1:9" x14ac:dyDescent="0.3">
      <c r="A67" s="98"/>
      <c r="B67" s="98"/>
      <c r="C67" s="98"/>
      <c r="D67" s="98"/>
      <c r="E67" s="98"/>
      <c r="F67" s="99"/>
      <c r="G67" s="97"/>
      <c r="H67" s="97"/>
      <c r="I67" s="97"/>
    </row>
    <row r="68" spans="1:9" x14ac:dyDescent="0.3">
      <c r="A68" s="98"/>
      <c r="B68" s="98"/>
      <c r="C68" s="98"/>
      <c r="D68" s="98"/>
      <c r="E68" s="98"/>
      <c r="F68" s="99"/>
      <c r="G68" s="97"/>
      <c r="H68" s="97"/>
      <c r="I68" s="97"/>
    </row>
    <row r="69" spans="1:9" x14ac:dyDescent="0.3">
      <c r="A69" s="98"/>
      <c r="B69" s="98"/>
      <c r="C69" s="98"/>
      <c r="D69" s="98"/>
      <c r="E69" s="98"/>
      <c r="F69" s="99"/>
      <c r="G69" s="97"/>
      <c r="H69" s="97"/>
      <c r="I69" s="97"/>
    </row>
    <row r="70" spans="1:9" x14ac:dyDescent="0.3">
      <c r="A70" s="98"/>
      <c r="B70" s="98"/>
      <c r="C70" s="98"/>
      <c r="D70" s="98"/>
      <c r="E70" s="98"/>
      <c r="F70" s="99"/>
      <c r="G70" s="97"/>
      <c r="H70" s="97"/>
      <c r="I70" s="97"/>
    </row>
    <row r="71" spans="1:9" x14ac:dyDescent="0.3">
      <c r="A71" s="98"/>
      <c r="B71" s="98"/>
      <c r="C71" s="98"/>
      <c r="D71" s="98"/>
      <c r="E71" s="98"/>
      <c r="F71" s="99"/>
      <c r="G71" s="97"/>
      <c r="H71" s="97"/>
      <c r="I71" s="97"/>
    </row>
    <row r="72" spans="1:9" x14ac:dyDescent="0.3">
      <c r="A72" s="98"/>
      <c r="B72" s="98"/>
      <c r="C72" s="98"/>
      <c r="D72" s="98"/>
      <c r="E72" s="98"/>
      <c r="F72" s="99"/>
      <c r="G72" s="97"/>
      <c r="H72" s="97"/>
      <c r="I72" s="97"/>
    </row>
    <row r="73" spans="1:9" x14ac:dyDescent="0.3">
      <c r="A73" s="98"/>
      <c r="B73" s="98"/>
      <c r="C73" s="98"/>
      <c r="D73" s="98"/>
      <c r="E73" s="98"/>
      <c r="F73" s="99"/>
      <c r="G73" s="97"/>
      <c r="H73" s="97"/>
      <c r="I73" s="97"/>
    </row>
    <row r="74" spans="1:9" x14ac:dyDescent="0.3">
      <c r="A74" s="98"/>
      <c r="B74" s="98"/>
      <c r="C74" s="98"/>
      <c r="D74" s="98"/>
      <c r="E74" s="98"/>
      <c r="F74" s="99"/>
      <c r="G74" s="97"/>
      <c r="H74" s="97"/>
      <c r="I74" s="97"/>
    </row>
    <row r="75" spans="1:9" x14ac:dyDescent="0.3">
      <c r="A75" s="98"/>
      <c r="B75" s="98"/>
      <c r="C75" s="98"/>
      <c r="D75" s="98"/>
      <c r="E75" s="98"/>
      <c r="F75" s="99"/>
      <c r="G75" s="97"/>
      <c r="H75" s="97"/>
      <c r="I75" s="97"/>
    </row>
    <row r="76" spans="1:9" x14ac:dyDescent="0.3">
      <c r="A76" s="98"/>
      <c r="B76" s="98"/>
      <c r="C76" s="98"/>
      <c r="D76" s="98"/>
      <c r="E76" s="98"/>
      <c r="F76" s="99"/>
      <c r="G76" s="97"/>
      <c r="H76" s="97"/>
      <c r="I76" s="97"/>
    </row>
    <row r="77" spans="1:9" x14ac:dyDescent="0.3">
      <c r="A77" s="98"/>
      <c r="B77" s="98"/>
      <c r="C77" s="98"/>
      <c r="D77" s="98"/>
      <c r="E77" s="98"/>
      <c r="F77" s="99"/>
      <c r="G77" s="97"/>
      <c r="H77" s="97"/>
      <c r="I77" s="97"/>
    </row>
    <row r="78" spans="1:9" x14ac:dyDescent="0.3">
      <c r="A78" s="98"/>
      <c r="B78" s="98"/>
      <c r="C78" s="98"/>
      <c r="D78" s="98"/>
      <c r="E78" s="98"/>
      <c r="F78" s="99"/>
      <c r="G78" s="97"/>
      <c r="H78" s="97"/>
      <c r="I78" s="97"/>
    </row>
    <row r="79" spans="1:9" x14ac:dyDescent="0.3">
      <c r="A79" s="98"/>
      <c r="B79" s="98"/>
      <c r="C79" s="98"/>
      <c r="D79" s="98"/>
      <c r="E79" s="98"/>
      <c r="F79" s="99"/>
      <c r="G79" s="97"/>
      <c r="H79" s="97"/>
      <c r="I79" s="97"/>
    </row>
    <row r="80" spans="1:9" x14ac:dyDescent="0.3">
      <c r="A80" s="98"/>
      <c r="B80" s="98"/>
      <c r="C80" s="98"/>
      <c r="D80" s="98"/>
      <c r="E80" s="98"/>
      <c r="F80" s="99"/>
      <c r="G80" s="97"/>
      <c r="H80" s="97"/>
      <c r="I80" s="97"/>
    </row>
    <row r="81" spans="1:9" x14ac:dyDescent="0.3">
      <c r="A81" s="98"/>
      <c r="B81" s="98"/>
      <c r="C81" s="98"/>
      <c r="D81" s="98"/>
      <c r="E81" s="98"/>
      <c r="F81" s="99"/>
      <c r="G81" s="97"/>
      <c r="H81" s="97"/>
      <c r="I81" s="97"/>
    </row>
    <row r="82" spans="1:9" x14ac:dyDescent="0.3">
      <c r="A82" s="98"/>
      <c r="B82" s="98"/>
      <c r="C82" s="98"/>
      <c r="D82" s="98"/>
      <c r="E82" s="98"/>
      <c r="F82" s="99"/>
      <c r="G82" s="97"/>
      <c r="H82" s="97"/>
      <c r="I82" s="97"/>
    </row>
    <row r="83" spans="1:9" x14ac:dyDescent="0.3">
      <c r="A83" s="98"/>
      <c r="B83" s="98"/>
      <c r="C83" s="98"/>
      <c r="D83" s="98"/>
      <c r="E83" s="98"/>
      <c r="F83" s="99"/>
      <c r="G83" s="97"/>
      <c r="H83" s="97"/>
      <c r="I83" s="97"/>
    </row>
    <row r="84" spans="1:9" x14ac:dyDescent="0.3">
      <c r="A84" s="98"/>
      <c r="B84" s="98"/>
      <c r="C84" s="98"/>
      <c r="D84" s="98"/>
      <c r="E84" s="98"/>
      <c r="F84" s="99"/>
      <c r="G84" s="97"/>
      <c r="H84" s="97"/>
      <c r="I84" s="97"/>
    </row>
    <row r="85" spans="1:9" x14ac:dyDescent="0.3">
      <c r="A85" s="98"/>
      <c r="B85" s="98"/>
      <c r="C85" s="98"/>
      <c r="D85" s="98"/>
      <c r="E85" s="98"/>
      <c r="F85" s="99"/>
      <c r="G85" s="97"/>
      <c r="H85" s="97"/>
      <c r="I85" s="97"/>
    </row>
    <row r="86" spans="1:9" x14ac:dyDescent="0.3">
      <c r="A86" s="98"/>
      <c r="B86" s="98"/>
      <c r="C86" s="98"/>
      <c r="D86" s="98"/>
      <c r="E86" s="98"/>
      <c r="F86" s="99"/>
      <c r="G86" s="97"/>
      <c r="H86" s="97"/>
      <c r="I86" s="97"/>
    </row>
    <row r="87" spans="1:9" x14ac:dyDescent="0.3">
      <c r="A87" s="98"/>
      <c r="B87" s="98"/>
      <c r="C87" s="98"/>
      <c r="D87" s="98"/>
      <c r="E87" s="98"/>
      <c r="F87" s="99"/>
      <c r="G87" s="97"/>
      <c r="H87" s="97"/>
      <c r="I87" s="97"/>
    </row>
    <row r="88" spans="1:9" x14ac:dyDescent="0.3">
      <c r="A88" s="98"/>
      <c r="B88" s="98"/>
      <c r="C88" s="98"/>
      <c r="D88" s="98"/>
      <c r="E88" s="98"/>
      <c r="F88" s="99"/>
      <c r="G88" s="97"/>
      <c r="H88" s="97"/>
      <c r="I88" s="97"/>
    </row>
    <row r="89" spans="1:9" x14ac:dyDescent="0.3">
      <c r="A89" s="98"/>
      <c r="B89" s="98"/>
      <c r="C89" s="98"/>
      <c r="D89" s="98"/>
      <c r="E89" s="98"/>
      <c r="F89" s="99"/>
      <c r="G89" s="97"/>
      <c r="H89" s="97"/>
      <c r="I89" s="97"/>
    </row>
    <row r="90" spans="1:9" x14ac:dyDescent="0.3">
      <c r="A90" s="98"/>
      <c r="B90" s="98"/>
      <c r="C90" s="98"/>
      <c r="D90" s="98"/>
      <c r="E90" s="98"/>
      <c r="F90" s="99"/>
      <c r="G90" s="97"/>
      <c r="H90" s="97"/>
      <c r="I90" s="97"/>
    </row>
    <row r="91" spans="1:9" x14ac:dyDescent="0.3">
      <c r="A91" s="98"/>
      <c r="B91" s="98"/>
      <c r="C91" s="98"/>
      <c r="D91" s="98"/>
      <c r="E91" s="98"/>
      <c r="F91" s="99"/>
      <c r="G91" s="97"/>
      <c r="H91" s="97"/>
      <c r="I91" s="97"/>
    </row>
    <row r="92" spans="1:9" x14ac:dyDescent="0.3">
      <c r="A92" s="98"/>
      <c r="B92" s="98"/>
      <c r="C92" s="98"/>
      <c r="D92" s="98"/>
      <c r="E92" s="98"/>
      <c r="F92" s="99"/>
      <c r="G92" s="97"/>
      <c r="H92" s="97"/>
      <c r="I92" s="97"/>
    </row>
    <row r="93" spans="1:9" x14ac:dyDescent="0.3">
      <c r="A93" s="98"/>
      <c r="B93" s="98"/>
      <c r="C93" s="98"/>
      <c r="D93" s="98"/>
      <c r="E93" s="98"/>
      <c r="F93" s="99"/>
      <c r="G93" s="97"/>
      <c r="H93" s="97"/>
      <c r="I93" s="97"/>
    </row>
    <row r="94" spans="1:9" x14ac:dyDescent="0.3">
      <c r="A94" s="98"/>
      <c r="B94" s="98"/>
      <c r="C94" s="98"/>
      <c r="D94" s="98"/>
      <c r="E94" s="98"/>
      <c r="F94" s="99"/>
      <c r="G94" s="97"/>
      <c r="H94" s="97"/>
      <c r="I94" s="97"/>
    </row>
    <row r="95" spans="1:9" ht="15.6" x14ac:dyDescent="0.3">
      <c r="C95" s="203" t="s">
        <v>13</v>
      </c>
      <c r="D95" s="203"/>
      <c r="E95" s="203"/>
      <c r="F95" s="12">
        <f>SUM(F4:F94)</f>
        <v>0</v>
      </c>
    </row>
    <row r="96" spans="1:9" x14ac:dyDescent="0.3">
      <c r="A96" s="97"/>
      <c r="B96" s="217"/>
      <c r="C96" s="217"/>
      <c r="D96" s="97"/>
      <c r="E96" s="97"/>
      <c r="F96" s="97"/>
      <c r="G96" s="97"/>
      <c r="H96" s="97"/>
      <c r="I96" s="97"/>
    </row>
    <row r="97" spans="1:9" x14ac:dyDescent="0.3">
      <c r="A97" s="97"/>
      <c r="B97" s="215"/>
      <c r="C97" s="215"/>
      <c r="D97" s="97"/>
      <c r="E97" s="97"/>
      <c r="F97" s="97"/>
      <c r="G97" s="97"/>
      <c r="H97" s="97"/>
      <c r="I97" s="97"/>
    </row>
    <row r="98" spans="1:9" x14ac:dyDescent="0.3">
      <c r="A98" s="97"/>
      <c r="B98" s="215"/>
      <c r="C98" s="215"/>
      <c r="D98" s="97"/>
      <c r="E98" s="97"/>
      <c r="F98" s="97"/>
      <c r="G98" s="97"/>
      <c r="H98" s="97"/>
      <c r="I98" s="97"/>
    </row>
    <row r="99" spans="1:9" x14ac:dyDescent="0.3">
      <c r="A99" s="97"/>
      <c r="B99" s="215"/>
      <c r="C99" s="215"/>
      <c r="D99" s="97"/>
      <c r="E99" s="97"/>
      <c r="F99" s="97"/>
      <c r="G99" s="97"/>
      <c r="H99" s="97"/>
      <c r="I99" s="97"/>
    </row>
  </sheetData>
  <mergeCells count="7">
    <mergeCell ref="B99:C99"/>
    <mergeCell ref="A1:H1"/>
    <mergeCell ref="A2:H2"/>
    <mergeCell ref="C95:E95"/>
    <mergeCell ref="B96:C96"/>
    <mergeCell ref="B97:C97"/>
    <mergeCell ref="B98:C9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1B3E6-27E0-4704-9267-25A62226DAE1}">
  <dimension ref="A1:L10"/>
  <sheetViews>
    <sheetView zoomScaleNormal="100" workbookViewId="0">
      <selection activeCell="C14" sqref="C14"/>
    </sheetView>
  </sheetViews>
  <sheetFormatPr defaultColWidth="48.88671875" defaultRowHeight="14.4" x14ac:dyDescent="0.3"/>
  <cols>
    <col min="1" max="1" width="15.44140625" customWidth="1"/>
    <col min="2" max="2" width="47.109375" customWidth="1"/>
    <col min="5" max="5" width="33.109375" customWidth="1"/>
    <col min="6" max="6" width="26.6640625" bestFit="1" customWidth="1"/>
    <col min="7" max="7" width="15.44140625" customWidth="1"/>
    <col min="8" max="8" width="13.109375" customWidth="1"/>
    <col min="9" max="9" width="22.6640625" bestFit="1" customWidth="1"/>
    <col min="10" max="10" width="11.5546875" customWidth="1"/>
    <col min="11" max="11" width="25.5546875" customWidth="1"/>
    <col min="12" max="12" width="13.33203125" customWidth="1"/>
  </cols>
  <sheetData>
    <row r="1" spans="1:12" ht="23.4" x14ac:dyDescent="0.3">
      <c r="A1" s="218" t="s">
        <v>42</v>
      </c>
      <c r="B1" s="219"/>
      <c r="C1" s="219"/>
      <c r="D1" s="219"/>
      <c r="E1" s="219"/>
      <c r="F1" s="219"/>
      <c r="G1" s="219"/>
      <c r="H1" s="219"/>
    </row>
    <row r="2" spans="1:12" ht="39" customHeight="1" x14ac:dyDescent="0.3">
      <c r="A2" s="220" t="s">
        <v>43</v>
      </c>
      <c r="B2" s="221"/>
      <c r="C2" s="221"/>
      <c r="D2" s="221"/>
      <c r="E2" s="221"/>
      <c r="F2" s="221"/>
      <c r="G2" s="221"/>
      <c r="H2" s="221"/>
      <c r="I2" s="221"/>
    </row>
    <row r="3" spans="1:12" s="107" customFormat="1" ht="30" customHeight="1" x14ac:dyDescent="0.3">
      <c r="A3" s="104" t="s">
        <v>0</v>
      </c>
      <c r="B3" s="104" t="s">
        <v>44</v>
      </c>
      <c r="C3" s="104" t="s">
        <v>3</v>
      </c>
      <c r="D3" s="104" t="s">
        <v>45</v>
      </c>
      <c r="E3" s="104" t="s">
        <v>46</v>
      </c>
      <c r="F3" s="104" t="s">
        <v>1</v>
      </c>
      <c r="G3" s="105" t="s">
        <v>47</v>
      </c>
      <c r="H3" s="104" t="s">
        <v>7</v>
      </c>
      <c r="I3" s="104" t="s">
        <v>48</v>
      </c>
      <c r="J3" s="106"/>
      <c r="K3" s="104" t="s">
        <v>14</v>
      </c>
      <c r="L3" s="104"/>
    </row>
    <row r="4" spans="1:12" s="107" customFormat="1" x14ac:dyDescent="0.3">
      <c r="A4" s="108"/>
      <c r="B4" s="108"/>
      <c r="C4" s="108"/>
      <c r="D4" s="108"/>
      <c r="E4" s="108"/>
      <c r="F4" s="121"/>
      <c r="G4" s="109"/>
      <c r="H4" s="110"/>
      <c r="I4" s="108"/>
      <c r="K4" s="108"/>
      <c r="L4" s="111"/>
    </row>
    <row r="5" spans="1:12" s="107" customFormat="1" x14ac:dyDescent="0.3">
      <c r="A5" s="108"/>
      <c r="B5" s="108"/>
      <c r="C5" s="108"/>
      <c r="D5" s="108"/>
      <c r="E5" s="108"/>
      <c r="F5" s="121"/>
      <c r="G5" s="109"/>
      <c r="H5" s="110"/>
      <c r="I5" s="108"/>
      <c r="K5" s="108"/>
      <c r="L5" s="111"/>
    </row>
    <row r="6" spans="1:12" s="107" customFormat="1" x14ac:dyDescent="0.3"/>
    <row r="7" spans="1:12" s="22" customFormat="1" ht="15.6" x14ac:dyDescent="0.3">
      <c r="A7" s="112"/>
      <c r="B7" s="113" t="s">
        <v>49</v>
      </c>
      <c r="C7" s="112"/>
      <c r="D7" s="112"/>
      <c r="E7" s="112"/>
      <c r="F7" s="114"/>
      <c r="G7" s="114" t="e">
        <f>SUM(#REF!)</f>
        <v>#REF!</v>
      </c>
      <c r="H7" s="112"/>
      <c r="I7" s="112"/>
      <c r="J7" s="115"/>
    </row>
    <row r="9" spans="1:12" ht="15.6" x14ac:dyDescent="0.3">
      <c r="A9" s="167"/>
      <c r="B9" s="168" t="s">
        <v>550</v>
      </c>
    </row>
    <row r="10" spans="1:12" ht="15.6" x14ac:dyDescent="0.3">
      <c r="A10" s="169" t="s">
        <v>551</v>
      </c>
      <c r="B10" s="167"/>
    </row>
  </sheetData>
  <mergeCells count="2">
    <mergeCell ref="A1:H1"/>
    <mergeCell ref="A2:I2"/>
  </mergeCells>
  <conditionalFormatting sqref="B7">
    <cfRule type="expression" dxfId="0" priority="1">
      <formula>$AN7&lt;&gt;$AN8</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6332B-81AF-4D01-874D-040AE8808168}">
  <dimension ref="A1:K65"/>
  <sheetViews>
    <sheetView tabSelected="1" topLeftCell="D28" zoomScale="120" zoomScaleNormal="120" workbookViewId="0">
      <selection activeCell="L19" sqref="L19"/>
    </sheetView>
  </sheetViews>
  <sheetFormatPr defaultColWidth="48.88671875" defaultRowHeight="14.4" x14ac:dyDescent="0.3"/>
  <cols>
    <col min="1" max="1" width="15.44140625" customWidth="1"/>
    <col min="2" max="2" width="31.88671875" bestFit="1" customWidth="1"/>
    <col min="3" max="3" width="52" bestFit="1" customWidth="1"/>
    <col min="4" max="4" width="43.6640625" bestFit="1" customWidth="1"/>
    <col min="5" max="5" width="30.6640625" bestFit="1" customWidth="1"/>
    <col min="6" max="6" width="12.6640625" bestFit="1" customWidth="1"/>
    <col min="7" max="7" width="19.5546875" bestFit="1" customWidth="1"/>
    <col min="8" max="8" width="21" bestFit="1" customWidth="1"/>
    <col min="9" max="9" width="13.6640625" bestFit="1" customWidth="1"/>
    <col min="10" max="10" width="21" bestFit="1" customWidth="1"/>
    <col min="11" max="11" width="11.5546875" customWidth="1"/>
  </cols>
  <sheetData>
    <row r="1" spans="1:11" ht="23.4" x14ac:dyDescent="0.3">
      <c r="A1" s="216" t="s">
        <v>647</v>
      </c>
      <c r="B1" s="216"/>
      <c r="C1" s="216"/>
      <c r="D1" s="216"/>
      <c r="E1" s="216"/>
      <c r="F1" s="216"/>
      <c r="G1" s="216"/>
      <c r="H1" s="216"/>
      <c r="I1" s="216"/>
      <c r="J1" s="216"/>
    </row>
    <row r="2" spans="1:11" ht="42" customHeight="1" x14ac:dyDescent="0.3">
      <c r="A2" s="220" t="s">
        <v>50</v>
      </c>
      <c r="B2" s="221"/>
      <c r="C2" s="221"/>
      <c r="D2" s="221"/>
      <c r="E2" s="221"/>
      <c r="F2" s="221"/>
      <c r="G2" s="221"/>
      <c r="H2" s="221"/>
      <c r="I2" s="221"/>
      <c r="J2" s="221"/>
    </row>
    <row r="3" spans="1:11" s="107" customFormat="1" ht="30" customHeight="1" x14ac:dyDescent="0.3">
      <c r="A3" s="104" t="s">
        <v>0</v>
      </c>
      <c r="B3" s="104" t="s">
        <v>44</v>
      </c>
      <c r="C3" s="104" t="s">
        <v>3</v>
      </c>
      <c r="D3" s="104" t="s">
        <v>45</v>
      </c>
      <c r="E3" s="104" t="s">
        <v>46</v>
      </c>
      <c r="F3" s="104" t="s">
        <v>51</v>
      </c>
      <c r="G3" s="104" t="s">
        <v>52</v>
      </c>
      <c r="H3" s="105" t="s">
        <v>53</v>
      </c>
      <c r="I3" s="105" t="s">
        <v>54</v>
      </c>
      <c r="J3" s="104" t="s">
        <v>55</v>
      </c>
      <c r="K3" s="106"/>
    </row>
    <row r="4" spans="1:11" s="107" customFormat="1" x14ac:dyDescent="0.3">
      <c r="A4" s="108" t="s">
        <v>132</v>
      </c>
      <c r="B4" s="108" t="s">
        <v>131</v>
      </c>
      <c r="C4" s="108" t="s">
        <v>130</v>
      </c>
      <c r="D4" s="108" t="s">
        <v>129</v>
      </c>
      <c r="E4" s="108" t="s">
        <v>134</v>
      </c>
      <c r="F4" s="108">
        <v>12.85</v>
      </c>
      <c r="G4" s="122">
        <v>4.4000000000000004</v>
      </c>
      <c r="H4" s="109">
        <v>1681</v>
      </c>
      <c r="I4" s="109">
        <v>318.49346666666696</v>
      </c>
      <c r="J4" s="110">
        <v>45301</v>
      </c>
    </row>
    <row r="5" spans="1:11" s="107" customFormat="1" x14ac:dyDescent="0.3">
      <c r="A5" s="108" t="s">
        <v>132</v>
      </c>
      <c r="B5" s="108" t="s">
        <v>131</v>
      </c>
      <c r="C5" s="108" t="s">
        <v>130</v>
      </c>
      <c r="D5" s="108" t="s">
        <v>129</v>
      </c>
      <c r="E5" s="108" t="s">
        <v>138</v>
      </c>
      <c r="F5" s="108">
        <v>17.11</v>
      </c>
      <c r="G5" s="122">
        <v>5</v>
      </c>
      <c r="H5" s="109">
        <v>24627</v>
      </c>
      <c r="I5" s="109">
        <v>4665.9956000000038</v>
      </c>
      <c r="J5" s="110">
        <v>45301</v>
      </c>
    </row>
    <row r="6" spans="1:11" s="107" customFormat="1" x14ac:dyDescent="0.3">
      <c r="A6" s="108" t="s">
        <v>132</v>
      </c>
      <c r="B6" s="108" t="s">
        <v>131</v>
      </c>
      <c r="C6" s="108" t="s">
        <v>130</v>
      </c>
      <c r="D6" s="108" t="s">
        <v>129</v>
      </c>
      <c r="E6" s="108" t="s">
        <v>118</v>
      </c>
      <c r="F6" s="108">
        <v>15.65</v>
      </c>
      <c r="G6" s="122">
        <v>5</v>
      </c>
      <c r="H6" s="109">
        <v>1240</v>
      </c>
      <c r="I6" s="109">
        <v>234.93866666666688</v>
      </c>
      <c r="J6" s="110">
        <v>45301</v>
      </c>
    </row>
    <row r="7" spans="1:11" s="107" customFormat="1" x14ac:dyDescent="0.3">
      <c r="A7" s="108" t="s">
        <v>132</v>
      </c>
      <c r="B7" s="108" t="s">
        <v>131</v>
      </c>
      <c r="C7" s="108" t="s">
        <v>130</v>
      </c>
      <c r="D7" s="108" t="s">
        <v>135</v>
      </c>
      <c r="E7" s="108" t="s">
        <v>118</v>
      </c>
      <c r="F7" s="108">
        <v>29.38</v>
      </c>
      <c r="G7" s="122">
        <v>5</v>
      </c>
      <c r="H7" s="109">
        <v>1599</v>
      </c>
      <c r="I7" s="109">
        <v>302.95720000000028</v>
      </c>
      <c r="J7" s="110">
        <v>45301</v>
      </c>
    </row>
    <row r="8" spans="1:11" s="107" customFormat="1" x14ac:dyDescent="0.3">
      <c r="A8" s="108" t="s">
        <v>132</v>
      </c>
      <c r="B8" s="108" t="s">
        <v>131</v>
      </c>
      <c r="C8" s="108" t="s">
        <v>130</v>
      </c>
      <c r="D8" s="108" t="s">
        <v>133</v>
      </c>
      <c r="E8" s="108" t="s">
        <v>137</v>
      </c>
      <c r="F8" s="108">
        <v>18.63</v>
      </c>
      <c r="G8" s="122">
        <v>5</v>
      </c>
      <c r="H8" s="109">
        <v>189</v>
      </c>
      <c r="I8" s="109">
        <v>35.809200000000033</v>
      </c>
      <c r="J8" s="110">
        <v>45301</v>
      </c>
    </row>
    <row r="9" spans="1:11" s="107" customFormat="1" x14ac:dyDescent="0.3">
      <c r="A9" s="108" t="s">
        <v>132</v>
      </c>
      <c r="B9" s="108" t="s">
        <v>131</v>
      </c>
      <c r="C9" s="108" t="s">
        <v>130</v>
      </c>
      <c r="D9" s="108" t="s">
        <v>133</v>
      </c>
      <c r="E9" s="108" t="s">
        <v>118</v>
      </c>
      <c r="F9" s="108">
        <v>18.920000000000002</v>
      </c>
      <c r="G9" s="122">
        <v>5</v>
      </c>
      <c r="H9" s="109">
        <v>1737</v>
      </c>
      <c r="I9" s="109">
        <v>329.10360000000031</v>
      </c>
      <c r="J9" s="110">
        <v>45301</v>
      </c>
    </row>
    <row r="10" spans="1:11" s="107" customFormat="1" x14ac:dyDescent="0.3">
      <c r="A10" s="108" t="s">
        <v>132</v>
      </c>
      <c r="B10" s="108" t="s">
        <v>131</v>
      </c>
      <c r="C10" s="108" t="s">
        <v>130</v>
      </c>
      <c r="D10" s="108" t="s">
        <v>133</v>
      </c>
      <c r="E10" s="108" t="s">
        <v>134</v>
      </c>
      <c r="F10" s="108">
        <v>16.509999999999998</v>
      </c>
      <c r="G10" s="122">
        <v>5</v>
      </c>
      <c r="H10" s="109">
        <v>824</v>
      </c>
      <c r="I10" s="109">
        <v>156.12053333333347</v>
      </c>
      <c r="J10" s="110">
        <v>45301</v>
      </c>
    </row>
    <row r="11" spans="1:11" s="107" customFormat="1" x14ac:dyDescent="0.3">
      <c r="A11" s="108" t="s">
        <v>132</v>
      </c>
      <c r="B11" s="108" t="s">
        <v>131</v>
      </c>
      <c r="C11" s="108" t="s">
        <v>130</v>
      </c>
      <c r="D11" s="108" t="s">
        <v>135</v>
      </c>
      <c r="E11" s="108" t="s">
        <v>64</v>
      </c>
      <c r="F11" s="108">
        <v>30.259999999999998</v>
      </c>
      <c r="G11" s="122">
        <v>5.4</v>
      </c>
      <c r="H11" s="109">
        <v>68972</v>
      </c>
      <c r="I11" s="109">
        <v>13067.894933333346</v>
      </c>
      <c r="J11" s="110">
        <v>45301</v>
      </c>
    </row>
    <row r="12" spans="1:11" s="107" customFormat="1" x14ac:dyDescent="0.3">
      <c r="A12" s="108" t="s">
        <v>132</v>
      </c>
      <c r="B12" s="108" t="s">
        <v>131</v>
      </c>
      <c r="C12" s="108" t="s">
        <v>130</v>
      </c>
      <c r="D12" s="108" t="s">
        <v>133</v>
      </c>
      <c r="E12" s="108" t="s">
        <v>118</v>
      </c>
      <c r="F12" s="108">
        <v>18.16</v>
      </c>
      <c r="G12" s="122">
        <v>5.6</v>
      </c>
      <c r="H12" s="109">
        <v>301.60000000000002</v>
      </c>
      <c r="I12" s="109">
        <v>57.143146666666723</v>
      </c>
      <c r="J12" s="110">
        <v>45301</v>
      </c>
    </row>
    <row r="13" spans="1:11" s="107" customFormat="1" x14ac:dyDescent="0.3">
      <c r="A13" s="108" t="s">
        <v>132</v>
      </c>
      <c r="B13" s="108" t="s">
        <v>131</v>
      </c>
      <c r="C13" s="108" t="s">
        <v>130</v>
      </c>
      <c r="D13" s="108" t="s">
        <v>136</v>
      </c>
      <c r="E13" s="108" t="s">
        <v>64</v>
      </c>
      <c r="F13" s="108">
        <v>6.35</v>
      </c>
      <c r="G13" s="122">
        <v>6.2</v>
      </c>
      <c r="H13" s="109">
        <v>8678</v>
      </c>
      <c r="I13" s="109">
        <v>1644.1917333333349</v>
      </c>
      <c r="J13" s="110">
        <v>45301</v>
      </c>
    </row>
    <row r="14" spans="1:11" s="107" customFormat="1" x14ac:dyDescent="0.3">
      <c r="A14" s="108" t="s">
        <v>132</v>
      </c>
      <c r="B14" s="108" t="s">
        <v>131</v>
      </c>
      <c r="C14" s="108" t="s">
        <v>130</v>
      </c>
      <c r="D14" s="108" t="s">
        <v>129</v>
      </c>
      <c r="E14" s="108" t="s">
        <v>64</v>
      </c>
      <c r="F14" s="108">
        <v>13.4</v>
      </c>
      <c r="G14" s="122">
        <v>6.5</v>
      </c>
      <c r="H14" s="109">
        <v>14511</v>
      </c>
      <c r="I14" s="109">
        <v>2749.3508000000024</v>
      </c>
      <c r="J14" s="110">
        <v>45301</v>
      </c>
    </row>
    <row r="15" spans="1:11" s="107" customFormat="1" x14ac:dyDescent="0.3">
      <c r="A15" s="108" t="s">
        <v>132</v>
      </c>
      <c r="B15" s="108" t="s">
        <v>131</v>
      </c>
      <c r="C15" s="108" t="s">
        <v>130</v>
      </c>
      <c r="D15" s="108" t="s">
        <v>135</v>
      </c>
      <c r="E15" s="108" t="s">
        <v>134</v>
      </c>
      <c r="F15" s="108">
        <v>26.49</v>
      </c>
      <c r="G15" s="122">
        <v>7.5</v>
      </c>
      <c r="H15" s="109">
        <v>618</v>
      </c>
      <c r="I15" s="109">
        <v>117.0904000000001</v>
      </c>
      <c r="J15" s="110">
        <v>45301</v>
      </c>
    </row>
    <row r="16" spans="1:11" s="107" customFormat="1" x14ac:dyDescent="0.3">
      <c r="A16" s="108" t="s">
        <v>132</v>
      </c>
      <c r="B16" s="108" t="s">
        <v>131</v>
      </c>
      <c r="C16" s="108" t="s">
        <v>130</v>
      </c>
      <c r="D16" s="108" t="s">
        <v>133</v>
      </c>
      <c r="E16" s="108" t="s">
        <v>64</v>
      </c>
      <c r="F16" s="108">
        <v>17.189999999999998</v>
      </c>
      <c r="G16" s="122">
        <v>7.6</v>
      </c>
      <c r="H16" s="109">
        <v>27432</v>
      </c>
      <c r="I16" s="109">
        <v>5197.4496000000045</v>
      </c>
      <c r="J16" s="110">
        <v>45301</v>
      </c>
    </row>
    <row r="17" spans="1:11" s="107" customFormat="1" x14ac:dyDescent="0.3">
      <c r="A17" s="108" t="s">
        <v>132</v>
      </c>
      <c r="B17" s="108" t="s">
        <v>131</v>
      </c>
      <c r="C17" s="108" t="s">
        <v>130</v>
      </c>
      <c r="D17" s="108" t="s">
        <v>129</v>
      </c>
      <c r="E17" s="108" t="s">
        <v>128</v>
      </c>
      <c r="F17" s="108">
        <v>14.56</v>
      </c>
      <c r="G17" s="122">
        <v>16.899999999999999</v>
      </c>
      <c r="H17" s="109">
        <v>39120</v>
      </c>
      <c r="I17" s="109">
        <v>7411.936000000007</v>
      </c>
      <c r="J17" s="110">
        <v>45301</v>
      </c>
      <c r="K17" s="126"/>
    </row>
    <row r="18" spans="1:11" s="107" customFormat="1" x14ac:dyDescent="0.3">
      <c r="A18" s="108" t="s">
        <v>74</v>
      </c>
      <c r="B18" s="108" t="s">
        <v>57</v>
      </c>
      <c r="C18" s="108" t="s">
        <v>75</v>
      </c>
      <c r="D18" s="108" t="s">
        <v>76</v>
      </c>
      <c r="E18" s="108" t="s">
        <v>64</v>
      </c>
      <c r="F18" s="108">
        <v>44.660000000000004</v>
      </c>
      <c r="G18" s="122">
        <v>7.4</v>
      </c>
      <c r="H18" s="109">
        <v>135127.96</v>
      </c>
      <c r="I18" s="109">
        <v>23512.265040000017</v>
      </c>
      <c r="J18" s="110">
        <v>45323</v>
      </c>
    </row>
    <row r="19" spans="1:11" s="107" customFormat="1" x14ac:dyDescent="0.3">
      <c r="A19" s="108" t="s">
        <v>61</v>
      </c>
      <c r="B19" s="108" t="s">
        <v>57</v>
      </c>
      <c r="C19" s="108" t="s">
        <v>62</v>
      </c>
      <c r="D19" s="108" t="s">
        <v>63</v>
      </c>
      <c r="E19" s="108" t="s">
        <v>64</v>
      </c>
      <c r="F19" s="108">
        <v>3.55</v>
      </c>
      <c r="G19" s="122">
        <v>3.9</v>
      </c>
      <c r="H19" s="109">
        <v>233036.27159999998</v>
      </c>
      <c r="I19" s="109">
        <v>21625.766004480014</v>
      </c>
      <c r="J19" s="110">
        <v>45331</v>
      </c>
    </row>
    <row r="20" spans="1:11" s="107" customFormat="1" x14ac:dyDescent="0.3">
      <c r="A20" s="108" t="s">
        <v>68</v>
      </c>
      <c r="B20" s="108" t="s">
        <v>57</v>
      </c>
      <c r="C20" s="108" t="s">
        <v>62</v>
      </c>
      <c r="D20" s="108" t="s">
        <v>69</v>
      </c>
      <c r="E20" s="108" t="s">
        <v>64</v>
      </c>
      <c r="F20" s="108">
        <v>10.55</v>
      </c>
      <c r="G20" s="122">
        <v>8.3000000000000007</v>
      </c>
      <c r="H20" s="109">
        <v>98430.220899999986</v>
      </c>
      <c r="I20" s="109">
        <v>19220.141134406676</v>
      </c>
      <c r="J20" s="110">
        <v>45331</v>
      </c>
    </row>
    <row r="21" spans="1:11" s="107" customFormat="1" x14ac:dyDescent="0.3">
      <c r="A21" s="108" t="s">
        <v>72</v>
      </c>
      <c r="B21" s="108" t="s">
        <v>57</v>
      </c>
      <c r="C21" s="108" t="s">
        <v>62</v>
      </c>
      <c r="D21" s="108" t="s">
        <v>73</v>
      </c>
      <c r="E21" s="108" t="s">
        <v>64</v>
      </c>
      <c r="F21" s="108">
        <v>26.64</v>
      </c>
      <c r="G21" s="122">
        <v>3.1</v>
      </c>
      <c r="H21" s="109">
        <v>209159.08749999999</v>
      </c>
      <c r="I21" s="109">
        <v>15366.220961666677</v>
      </c>
      <c r="J21" s="110">
        <v>45331</v>
      </c>
    </row>
    <row r="22" spans="1:11" s="107" customFormat="1" x14ac:dyDescent="0.3">
      <c r="A22" s="108" t="s">
        <v>83</v>
      </c>
      <c r="B22" s="108" t="s">
        <v>57</v>
      </c>
      <c r="C22" s="108" t="s">
        <v>62</v>
      </c>
      <c r="D22" s="108" t="s">
        <v>84</v>
      </c>
      <c r="E22" s="108" t="s">
        <v>64</v>
      </c>
      <c r="F22" s="108">
        <v>28.25</v>
      </c>
      <c r="G22" s="122">
        <v>7.6</v>
      </c>
      <c r="H22" s="109">
        <v>150000</v>
      </c>
      <c r="I22" s="109">
        <v>26680.000000000022</v>
      </c>
      <c r="J22" s="110">
        <v>45331</v>
      </c>
    </row>
    <row r="23" spans="1:11" s="107" customFormat="1" x14ac:dyDescent="0.3">
      <c r="A23" s="108" t="s">
        <v>85</v>
      </c>
      <c r="B23" s="108" t="s">
        <v>86</v>
      </c>
      <c r="C23" s="108" t="s">
        <v>62</v>
      </c>
      <c r="D23" s="108" t="s">
        <v>87</v>
      </c>
      <c r="E23" s="108" t="s">
        <v>64</v>
      </c>
      <c r="F23" s="108">
        <v>16.740000000000002</v>
      </c>
      <c r="G23" s="122">
        <v>7.9</v>
      </c>
      <c r="H23" s="109">
        <v>73922.771999999997</v>
      </c>
      <c r="I23" s="109">
        <v>13720.066483200011</v>
      </c>
      <c r="J23" s="110">
        <v>45331</v>
      </c>
    </row>
    <row r="24" spans="1:11" s="107" customFormat="1" x14ac:dyDescent="0.3">
      <c r="A24" s="108" t="s">
        <v>56</v>
      </c>
      <c r="B24" s="108" t="s">
        <v>57</v>
      </c>
      <c r="C24" s="108" t="s">
        <v>58</v>
      </c>
      <c r="D24" s="108" t="s">
        <v>59</v>
      </c>
      <c r="E24" s="108" t="s">
        <v>60</v>
      </c>
      <c r="F24" s="108">
        <v>4.43</v>
      </c>
      <c r="G24" s="122">
        <v>7.9</v>
      </c>
      <c r="H24" s="109">
        <v>129938</v>
      </c>
      <c r="I24" s="109">
        <v>24116.492800000018</v>
      </c>
      <c r="J24" s="110">
        <v>45342</v>
      </c>
    </row>
    <row r="25" spans="1:11" s="107" customFormat="1" x14ac:dyDescent="0.3">
      <c r="A25" s="108" t="s">
        <v>65</v>
      </c>
      <c r="B25" s="108" t="s">
        <v>57</v>
      </c>
      <c r="C25" s="108" t="s">
        <v>66</v>
      </c>
      <c r="D25" s="108" t="s">
        <v>67</v>
      </c>
      <c r="E25" s="108" t="s">
        <v>64</v>
      </c>
      <c r="F25" s="108">
        <v>23.759999999999998</v>
      </c>
      <c r="G25" s="122">
        <v>5.9</v>
      </c>
      <c r="H25" s="109">
        <v>227424</v>
      </c>
      <c r="I25" s="109">
        <v>31657.420800000022</v>
      </c>
      <c r="J25" s="110">
        <v>45342</v>
      </c>
    </row>
    <row r="26" spans="1:11" s="107" customFormat="1" x14ac:dyDescent="0.3">
      <c r="A26" s="108" t="s">
        <v>77</v>
      </c>
      <c r="B26" s="108" t="s">
        <v>57</v>
      </c>
      <c r="C26" s="108" t="s">
        <v>78</v>
      </c>
      <c r="D26" s="108" t="s">
        <v>79</v>
      </c>
      <c r="E26" s="108" t="s">
        <v>64</v>
      </c>
      <c r="F26" s="108">
        <v>11.58</v>
      </c>
      <c r="G26" s="122">
        <v>9.4</v>
      </c>
      <c r="H26" s="109">
        <v>401816.8</v>
      </c>
      <c r="I26" s="109">
        <v>88560.422720000075</v>
      </c>
      <c r="J26" s="110">
        <v>45342</v>
      </c>
    </row>
    <row r="27" spans="1:11" s="107" customFormat="1" x14ac:dyDescent="0.3">
      <c r="A27" s="108" t="s">
        <v>80</v>
      </c>
      <c r="B27" s="108" t="s">
        <v>57</v>
      </c>
      <c r="C27" s="108" t="s">
        <v>81</v>
      </c>
      <c r="D27" s="108" t="s">
        <v>82</v>
      </c>
      <c r="E27" s="108" t="s">
        <v>64</v>
      </c>
      <c r="F27" s="108">
        <v>7.33</v>
      </c>
      <c r="G27" s="122">
        <v>7.5</v>
      </c>
      <c r="H27" s="109">
        <v>212402.80000000002</v>
      </c>
      <c r="I27" s="109">
        <v>37368.732613333363</v>
      </c>
      <c r="J27" s="110">
        <v>45342</v>
      </c>
    </row>
    <row r="28" spans="1:11" s="107" customFormat="1" x14ac:dyDescent="0.3">
      <c r="A28" s="108" t="s">
        <v>88</v>
      </c>
      <c r="B28" s="108" t="s">
        <v>57</v>
      </c>
      <c r="C28" s="108" t="s">
        <v>89</v>
      </c>
      <c r="D28" s="108" t="s">
        <v>90</v>
      </c>
      <c r="E28" s="108" t="s">
        <v>91</v>
      </c>
      <c r="F28" s="108">
        <v>10.879999999999999</v>
      </c>
      <c r="G28" s="122">
        <v>8</v>
      </c>
      <c r="H28" s="109">
        <v>29226.100000000006</v>
      </c>
      <c r="I28" s="109">
        <v>6836.95899333334</v>
      </c>
      <c r="J28" s="110">
        <v>45342</v>
      </c>
    </row>
    <row r="29" spans="1:11" s="107" customFormat="1" x14ac:dyDescent="0.3">
      <c r="A29" s="108" t="s">
        <v>88</v>
      </c>
      <c r="B29" s="108" t="s">
        <v>57</v>
      </c>
      <c r="C29" s="108" t="s">
        <v>89</v>
      </c>
      <c r="D29" s="108" t="s">
        <v>90</v>
      </c>
      <c r="E29" s="108" t="s">
        <v>64</v>
      </c>
      <c r="F29" s="108">
        <v>6.8</v>
      </c>
      <c r="G29" s="122">
        <v>9.5</v>
      </c>
      <c r="H29" s="109">
        <v>79924</v>
      </c>
      <c r="I29" s="109">
        <v>18696.887733333348</v>
      </c>
      <c r="J29" s="110">
        <v>45342</v>
      </c>
    </row>
    <row r="30" spans="1:11" s="107" customFormat="1" x14ac:dyDescent="0.3">
      <c r="A30" s="108" t="s">
        <v>88</v>
      </c>
      <c r="B30" s="108" t="s">
        <v>57</v>
      </c>
      <c r="C30" s="108" t="s">
        <v>89</v>
      </c>
      <c r="D30" s="108" t="s">
        <v>90</v>
      </c>
      <c r="E30" s="108" t="s">
        <v>94</v>
      </c>
      <c r="F30" s="108">
        <v>7.41</v>
      </c>
      <c r="G30" s="122">
        <v>18</v>
      </c>
      <c r="H30" s="109">
        <v>12318.928799999998</v>
      </c>
      <c r="I30" s="109">
        <v>2881.8080772800017</v>
      </c>
      <c r="J30" s="110">
        <v>45342</v>
      </c>
    </row>
    <row r="31" spans="1:11" s="107" customFormat="1" x14ac:dyDescent="0.3">
      <c r="A31" s="108" t="s">
        <v>92</v>
      </c>
      <c r="B31" s="108" t="s">
        <v>57</v>
      </c>
      <c r="C31" s="108" t="s">
        <v>93</v>
      </c>
      <c r="D31" s="108" t="s">
        <v>97</v>
      </c>
      <c r="E31" s="108" t="s">
        <v>64</v>
      </c>
      <c r="F31" s="108">
        <v>2.99</v>
      </c>
      <c r="G31" s="122">
        <v>3.9</v>
      </c>
      <c r="H31" s="109">
        <v>459190.16</v>
      </c>
      <c r="I31" s="109">
        <v>42612.84684800003</v>
      </c>
      <c r="J31" s="110">
        <v>45342</v>
      </c>
    </row>
    <row r="32" spans="1:11" s="107" customFormat="1" x14ac:dyDescent="0.3">
      <c r="A32" s="108" t="s">
        <v>95</v>
      </c>
      <c r="B32" s="108" t="s">
        <v>100</v>
      </c>
      <c r="C32" s="108" t="s">
        <v>96</v>
      </c>
      <c r="D32" s="108" t="s">
        <v>101</v>
      </c>
      <c r="E32" s="108" t="s">
        <v>64</v>
      </c>
      <c r="F32" s="108">
        <v>196.46</v>
      </c>
      <c r="G32" s="122">
        <v>5.7</v>
      </c>
      <c r="H32" s="109">
        <v>170755.19999999998</v>
      </c>
      <c r="I32" s="109">
        <v>22778.743680000014</v>
      </c>
      <c r="J32" s="110">
        <v>45342</v>
      </c>
    </row>
    <row r="33" spans="1:10" s="107" customFormat="1" x14ac:dyDescent="0.3">
      <c r="A33" s="108" t="s">
        <v>95</v>
      </c>
      <c r="B33" s="108" t="s">
        <v>100</v>
      </c>
      <c r="C33" s="108" t="s">
        <v>96</v>
      </c>
      <c r="D33" s="108" t="s">
        <v>104</v>
      </c>
      <c r="E33" s="108" t="s">
        <v>64</v>
      </c>
      <c r="F33" s="108">
        <v>11.46</v>
      </c>
      <c r="G33" s="122">
        <v>5.7</v>
      </c>
      <c r="H33" s="109">
        <v>145314.94999999998</v>
      </c>
      <c r="I33" s="109">
        <v>19385.014330000013</v>
      </c>
      <c r="J33" s="110">
        <v>45342</v>
      </c>
    </row>
    <row r="34" spans="1:10" s="107" customFormat="1" x14ac:dyDescent="0.3">
      <c r="A34" s="108" t="s">
        <v>95</v>
      </c>
      <c r="B34" s="108" t="s">
        <v>100</v>
      </c>
      <c r="C34" s="108" t="s">
        <v>96</v>
      </c>
      <c r="D34" s="108" t="s">
        <v>104</v>
      </c>
      <c r="E34" s="108" t="s">
        <v>106</v>
      </c>
      <c r="F34" s="108">
        <v>14.190000000000001</v>
      </c>
      <c r="G34" s="122">
        <v>5</v>
      </c>
      <c r="H34" s="109">
        <v>25819.049999999996</v>
      </c>
      <c r="I34" s="109">
        <v>3444.2612700000022</v>
      </c>
      <c r="J34" s="110">
        <v>45342</v>
      </c>
    </row>
    <row r="35" spans="1:10" s="107" customFormat="1" x14ac:dyDescent="0.3">
      <c r="A35" s="108" t="s">
        <v>98</v>
      </c>
      <c r="B35" s="108" t="s">
        <v>100</v>
      </c>
      <c r="C35" s="108" t="s">
        <v>99</v>
      </c>
      <c r="D35" s="108" t="s">
        <v>107</v>
      </c>
      <c r="E35" s="108" t="s">
        <v>64</v>
      </c>
      <c r="F35" s="108">
        <v>13.379999999999999</v>
      </c>
      <c r="G35" s="122">
        <v>4.9000000000000004</v>
      </c>
      <c r="H35" s="109">
        <v>1572</v>
      </c>
      <c r="I35" s="109">
        <v>367.74320000000029</v>
      </c>
      <c r="J35" s="110">
        <v>45342</v>
      </c>
    </row>
    <row r="36" spans="1:10" s="107" customFormat="1" x14ac:dyDescent="0.3">
      <c r="A36" s="108" t="s">
        <v>98</v>
      </c>
      <c r="B36" s="108" t="s">
        <v>86</v>
      </c>
      <c r="C36" s="108" t="s">
        <v>99</v>
      </c>
      <c r="D36" s="108" t="s">
        <v>108</v>
      </c>
      <c r="E36" s="108" t="s">
        <v>64</v>
      </c>
      <c r="F36" s="108">
        <v>10.75</v>
      </c>
      <c r="G36" s="122">
        <v>6.2</v>
      </c>
      <c r="H36" s="109">
        <v>40020.75</v>
      </c>
      <c r="I36" s="109">
        <v>9362.1874500000067</v>
      </c>
      <c r="J36" s="110">
        <v>45342</v>
      </c>
    </row>
    <row r="37" spans="1:10" s="107" customFormat="1" x14ac:dyDescent="0.3">
      <c r="A37" s="108" t="s">
        <v>98</v>
      </c>
      <c r="B37" s="108" t="s">
        <v>86</v>
      </c>
      <c r="C37" s="108" t="s">
        <v>99</v>
      </c>
      <c r="D37" s="108" t="s">
        <v>109</v>
      </c>
      <c r="E37" s="108" t="s">
        <v>64</v>
      </c>
      <c r="F37" s="108">
        <v>11.14</v>
      </c>
      <c r="G37" s="122">
        <v>7.5</v>
      </c>
      <c r="H37" s="109">
        <v>31432.17</v>
      </c>
      <c r="I37" s="109">
        <v>7353.0323020000051</v>
      </c>
      <c r="J37" s="110">
        <v>45342</v>
      </c>
    </row>
    <row r="38" spans="1:10" s="107" customFormat="1" x14ac:dyDescent="0.3">
      <c r="A38" s="108" t="s">
        <v>98</v>
      </c>
      <c r="B38" s="108" t="s">
        <v>86</v>
      </c>
      <c r="C38" s="108" t="s">
        <v>99</v>
      </c>
      <c r="D38" s="108" t="s">
        <v>109</v>
      </c>
      <c r="E38" s="108" t="s">
        <v>110</v>
      </c>
      <c r="F38" s="108">
        <v>8.5299999999999994</v>
      </c>
      <c r="G38" s="122">
        <v>24.7</v>
      </c>
      <c r="H38" s="109">
        <v>16252.026666666665</v>
      </c>
      <c r="I38" s="109">
        <v>3801.8907715555583</v>
      </c>
      <c r="J38" s="110">
        <v>45342</v>
      </c>
    </row>
    <row r="39" spans="1:10" s="107" customFormat="1" x14ac:dyDescent="0.3">
      <c r="A39" s="108" t="s">
        <v>102</v>
      </c>
      <c r="B39" s="108" t="s">
        <v>111</v>
      </c>
      <c r="C39" s="108" t="s">
        <v>112</v>
      </c>
      <c r="D39" s="108" t="s">
        <v>113</v>
      </c>
      <c r="E39" s="108" t="s">
        <v>114</v>
      </c>
      <c r="F39" s="108">
        <v>48.85</v>
      </c>
      <c r="G39" s="122">
        <v>9.4</v>
      </c>
      <c r="H39" s="109">
        <v>72</v>
      </c>
      <c r="I39" s="109">
        <v>9.7440000000000087</v>
      </c>
      <c r="J39" s="110">
        <v>45342</v>
      </c>
    </row>
    <row r="40" spans="1:10" s="107" customFormat="1" x14ac:dyDescent="0.3">
      <c r="A40" s="108" t="s">
        <v>102</v>
      </c>
      <c r="B40" s="108" t="s">
        <v>111</v>
      </c>
      <c r="C40" s="108" t="s">
        <v>112</v>
      </c>
      <c r="D40" s="108" t="s">
        <v>113</v>
      </c>
      <c r="E40" s="108" t="s">
        <v>115</v>
      </c>
      <c r="F40" s="108">
        <v>6.57</v>
      </c>
      <c r="G40" s="122">
        <v>5</v>
      </c>
      <c r="H40" s="109">
        <v>9037.02</v>
      </c>
      <c r="I40" s="109">
        <v>1223.010040000001</v>
      </c>
      <c r="J40" s="110">
        <v>45342</v>
      </c>
    </row>
    <row r="41" spans="1:10" s="107" customFormat="1" x14ac:dyDescent="0.3">
      <c r="A41" s="108" t="s">
        <v>102</v>
      </c>
      <c r="B41" s="108" t="s">
        <v>111</v>
      </c>
      <c r="C41" s="108" t="s">
        <v>112</v>
      </c>
      <c r="D41" s="108" t="s">
        <v>113</v>
      </c>
      <c r="E41" s="108" t="s">
        <v>64</v>
      </c>
      <c r="F41" s="108">
        <v>6.93</v>
      </c>
      <c r="G41" s="122">
        <v>7</v>
      </c>
      <c r="H41" s="109">
        <v>18119.75</v>
      </c>
      <c r="I41" s="109">
        <v>2452.2061666666687</v>
      </c>
      <c r="J41" s="110">
        <v>45342</v>
      </c>
    </row>
    <row r="42" spans="1:10" s="107" customFormat="1" x14ac:dyDescent="0.3">
      <c r="A42" s="108" t="s">
        <v>102</v>
      </c>
      <c r="B42" s="108" t="s">
        <v>111</v>
      </c>
      <c r="C42" s="108" t="s">
        <v>112</v>
      </c>
      <c r="D42" s="108" t="s">
        <v>113</v>
      </c>
      <c r="E42" s="108" t="s">
        <v>116</v>
      </c>
      <c r="F42" s="108">
        <v>6.59</v>
      </c>
      <c r="G42" s="122">
        <v>10.4</v>
      </c>
      <c r="H42" s="109">
        <v>5239.3</v>
      </c>
      <c r="I42" s="109">
        <v>709.05193333333398</v>
      </c>
      <c r="J42" s="110">
        <v>45342</v>
      </c>
    </row>
    <row r="43" spans="1:10" s="107" customFormat="1" x14ac:dyDescent="0.3">
      <c r="A43" s="108" t="s">
        <v>102</v>
      </c>
      <c r="B43" s="108" t="s">
        <v>111</v>
      </c>
      <c r="C43" s="108" t="s">
        <v>112</v>
      </c>
      <c r="D43" s="108" t="s">
        <v>113</v>
      </c>
      <c r="E43" s="108" t="s">
        <v>117</v>
      </c>
      <c r="F43" s="108">
        <v>8.81</v>
      </c>
      <c r="G43" s="122">
        <v>5</v>
      </c>
      <c r="H43" s="109">
        <v>12062.220000000001</v>
      </c>
      <c r="I43" s="109">
        <v>1632.4204400000015</v>
      </c>
      <c r="J43" s="110">
        <v>45342</v>
      </c>
    </row>
    <row r="44" spans="1:10" s="107" customFormat="1" x14ac:dyDescent="0.3">
      <c r="A44" s="108" t="s">
        <v>102</v>
      </c>
      <c r="B44" s="108" t="s">
        <v>111</v>
      </c>
      <c r="C44" s="108" t="s">
        <v>112</v>
      </c>
      <c r="D44" s="108" t="s">
        <v>113</v>
      </c>
      <c r="E44" s="108" t="s">
        <v>118</v>
      </c>
      <c r="F44" s="108">
        <v>7.6899999999999995</v>
      </c>
      <c r="G44" s="122">
        <v>5.6</v>
      </c>
      <c r="H44" s="109">
        <v>542.89999999999986</v>
      </c>
      <c r="I44" s="109">
        <v>73.472466666666705</v>
      </c>
      <c r="J44" s="110">
        <v>45342</v>
      </c>
    </row>
    <row r="45" spans="1:10" s="107" customFormat="1" x14ac:dyDescent="0.3">
      <c r="A45" s="108" t="s">
        <v>102</v>
      </c>
      <c r="B45" s="108" t="s">
        <v>100</v>
      </c>
      <c r="C45" s="108" t="s">
        <v>112</v>
      </c>
      <c r="D45" s="108" t="s">
        <v>119</v>
      </c>
      <c r="E45" s="108" t="s">
        <v>94</v>
      </c>
      <c r="F45" s="108">
        <v>9.6</v>
      </c>
      <c r="G45" s="122">
        <v>5</v>
      </c>
      <c r="H45" s="109">
        <v>21065.54</v>
      </c>
      <c r="I45" s="109">
        <v>2850.869746666669</v>
      </c>
      <c r="J45" s="110">
        <v>45342</v>
      </c>
    </row>
    <row r="46" spans="1:10" s="107" customFormat="1" x14ac:dyDescent="0.3">
      <c r="A46" s="108" t="s">
        <v>102</v>
      </c>
      <c r="B46" s="108" t="s">
        <v>100</v>
      </c>
      <c r="C46" s="108" t="s">
        <v>112</v>
      </c>
      <c r="D46" s="108" t="s">
        <v>119</v>
      </c>
      <c r="E46" s="108" t="s">
        <v>120</v>
      </c>
      <c r="F46" s="108">
        <v>7.43</v>
      </c>
      <c r="G46" s="122">
        <v>2</v>
      </c>
      <c r="H46" s="109">
        <v>677.6</v>
      </c>
      <c r="I46" s="109">
        <v>91.701866666666746</v>
      </c>
      <c r="J46" s="110">
        <v>45342</v>
      </c>
    </row>
    <row r="47" spans="1:10" s="107" customFormat="1" x14ac:dyDescent="0.3">
      <c r="A47" s="108" t="s">
        <v>102</v>
      </c>
      <c r="B47" s="108" t="s">
        <v>100</v>
      </c>
      <c r="C47" s="108" t="s">
        <v>112</v>
      </c>
      <c r="D47" s="108" t="s">
        <v>119</v>
      </c>
      <c r="E47" s="108" t="s">
        <v>121</v>
      </c>
      <c r="F47" s="108">
        <v>6.42</v>
      </c>
      <c r="G47" s="122">
        <v>1</v>
      </c>
      <c r="H47" s="109">
        <v>42.35</v>
      </c>
      <c r="I47" s="109">
        <v>5.7313666666666716</v>
      </c>
      <c r="J47" s="110">
        <v>45342</v>
      </c>
    </row>
    <row r="48" spans="1:10" s="107" customFormat="1" x14ac:dyDescent="0.3">
      <c r="A48" s="108" t="s">
        <v>102</v>
      </c>
      <c r="B48" s="108" t="s">
        <v>100</v>
      </c>
      <c r="C48" s="108" t="s">
        <v>112</v>
      </c>
      <c r="D48" s="108" t="s">
        <v>119</v>
      </c>
      <c r="E48" s="108" t="s">
        <v>114</v>
      </c>
      <c r="F48" s="108">
        <v>18.11</v>
      </c>
      <c r="G48" s="122">
        <v>2.2000000000000002</v>
      </c>
      <c r="H48" s="109">
        <v>400</v>
      </c>
      <c r="I48" s="109">
        <v>54.133333333333375</v>
      </c>
      <c r="J48" s="110">
        <v>45342</v>
      </c>
    </row>
    <row r="49" spans="1:10" s="107" customFormat="1" x14ac:dyDescent="0.3">
      <c r="A49" s="108" t="s">
        <v>102</v>
      </c>
      <c r="B49" s="108" t="s">
        <v>122</v>
      </c>
      <c r="C49" s="108" t="s">
        <v>112</v>
      </c>
      <c r="D49" s="108" t="s">
        <v>123</v>
      </c>
      <c r="E49" s="108" t="s">
        <v>120</v>
      </c>
      <c r="F49" s="108">
        <v>19.600000000000001</v>
      </c>
      <c r="G49" s="122">
        <v>2.6</v>
      </c>
      <c r="H49" s="109">
        <v>2407.9</v>
      </c>
      <c r="I49" s="109">
        <v>325.86913333333359</v>
      </c>
      <c r="J49" s="110">
        <v>45342</v>
      </c>
    </row>
    <row r="50" spans="1:10" s="107" customFormat="1" x14ac:dyDescent="0.3">
      <c r="A50" s="108" t="s">
        <v>102</v>
      </c>
      <c r="B50" s="108" t="s">
        <v>122</v>
      </c>
      <c r="C50" s="108" t="s">
        <v>112</v>
      </c>
      <c r="D50" s="108" t="s">
        <v>123</v>
      </c>
      <c r="E50" s="108" t="s">
        <v>124</v>
      </c>
      <c r="F50" s="108">
        <v>31.990000000000002</v>
      </c>
      <c r="G50" s="122">
        <v>5.3</v>
      </c>
      <c r="H50" s="109">
        <v>518.5</v>
      </c>
      <c r="I50" s="109">
        <v>70.170333333333389</v>
      </c>
      <c r="J50" s="110">
        <v>45342</v>
      </c>
    </row>
    <row r="51" spans="1:10" s="107" customFormat="1" x14ac:dyDescent="0.3">
      <c r="A51" s="108" t="s">
        <v>102</v>
      </c>
      <c r="B51" s="108" t="s">
        <v>122</v>
      </c>
      <c r="C51" s="108" t="s">
        <v>112</v>
      </c>
      <c r="D51" s="108" t="s">
        <v>123</v>
      </c>
      <c r="E51" s="108" t="s">
        <v>118</v>
      </c>
      <c r="F51" s="108">
        <v>18.72</v>
      </c>
      <c r="G51" s="122">
        <v>5</v>
      </c>
      <c r="H51" s="109">
        <v>935</v>
      </c>
      <c r="I51" s="109">
        <v>126.53666666666678</v>
      </c>
      <c r="J51" s="110">
        <v>45342</v>
      </c>
    </row>
    <row r="52" spans="1:10" s="107" customFormat="1" x14ac:dyDescent="0.3">
      <c r="A52" s="108" t="s">
        <v>102</v>
      </c>
      <c r="B52" s="108" t="s">
        <v>122</v>
      </c>
      <c r="C52" s="108" t="s">
        <v>112</v>
      </c>
      <c r="D52" s="108" t="s">
        <v>123</v>
      </c>
      <c r="E52" s="108" t="s">
        <v>114</v>
      </c>
      <c r="F52" s="108">
        <v>24.15</v>
      </c>
      <c r="G52" s="122">
        <v>5</v>
      </c>
      <c r="H52" s="109">
        <v>634.59999999999991</v>
      </c>
      <c r="I52" s="109">
        <v>85.882533333333384</v>
      </c>
      <c r="J52" s="110">
        <v>45342</v>
      </c>
    </row>
    <row r="53" spans="1:10" s="107" customFormat="1" x14ac:dyDescent="0.3">
      <c r="A53" s="108" t="s">
        <v>102</v>
      </c>
      <c r="B53" s="108" t="s">
        <v>100</v>
      </c>
      <c r="C53" s="108" t="s">
        <v>112</v>
      </c>
      <c r="D53" s="108" t="s">
        <v>103</v>
      </c>
      <c r="E53" s="108" t="s">
        <v>120</v>
      </c>
      <c r="F53" s="108">
        <v>11.94</v>
      </c>
      <c r="G53" s="122">
        <v>1.5</v>
      </c>
      <c r="H53" s="109">
        <v>623.15</v>
      </c>
      <c r="I53" s="109">
        <v>84.332966666666735</v>
      </c>
      <c r="J53" s="110">
        <v>45342</v>
      </c>
    </row>
    <row r="54" spans="1:10" s="107" customFormat="1" x14ac:dyDescent="0.3">
      <c r="A54" s="108" t="s">
        <v>102</v>
      </c>
      <c r="B54" s="108" t="s">
        <v>100</v>
      </c>
      <c r="C54" s="108" t="s">
        <v>112</v>
      </c>
      <c r="D54" s="108" t="s">
        <v>103</v>
      </c>
      <c r="E54" s="108" t="s">
        <v>124</v>
      </c>
      <c r="F54" s="108">
        <v>9.15</v>
      </c>
      <c r="G54" s="122">
        <v>2.5</v>
      </c>
      <c r="H54" s="109">
        <v>677.6</v>
      </c>
      <c r="I54" s="109">
        <v>91.701866666666746</v>
      </c>
      <c r="J54" s="110">
        <v>45342</v>
      </c>
    </row>
    <row r="55" spans="1:10" s="107" customFormat="1" x14ac:dyDescent="0.3">
      <c r="A55" s="108" t="s">
        <v>102</v>
      </c>
      <c r="B55" s="108" t="s">
        <v>100</v>
      </c>
      <c r="C55" s="108" t="s">
        <v>112</v>
      </c>
      <c r="D55" s="108" t="s">
        <v>103</v>
      </c>
      <c r="E55" s="108" t="s">
        <v>114</v>
      </c>
      <c r="F55" s="108">
        <v>23.43</v>
      </c>
      <c r="G55" s="122">
        <v>5</v>
      </c>
      <c r="H55" s="109">
        <v>205</v>
      </c>
      <c r="I55" s="109">
        <v>27.743333333333357</v>
      </c>
      <c r="J55" s="110">
        <v>45342</v>
      </c>
    </row>
    <row r="56" spans="1:10" s="107" customFormat="1" x14ac:dyDescent="0.3">
      <c r="A56" s="108" t="s">
        <v>70</v>
      </c>
      <c r="B56" s="108" t="s">
        <v>57</v>
      </c>
      <c r="C56" s="108" t="s">
        <v>62</v>
      </c>
      <c r="D56" s="108" t="s">
        <v>71</v>
      </c>
      <c r="E56" s="108" t="s">
        <v>64</v>
      </c>
      <c r="F56" s="108">
        <v>25.470000000000002</v>
      </c>
      <c r="G56" s="122">
        <v>2.8</v>
      </c>
      <c r="H56" s="109">
        <v>142382.74489999999</v>
      </c>
      <c r="I56" s="109">
        <v>9634.5657382333411</v>
      </c>
      <c r="J56" s="110">
        <v>45372</v>
      </c>
    </row>
    <row r="57" spans="1:10" s="107" customFormat="1" ht="15.6" x14ac:dyDescent="0.3">
      <c r="A57" s="116"/>
      <c r="B57" s="117"/>
      <c r="C57" s="118"/>
      <c r="D57" s="118"/>
      <c r="E57" s="123" t="s">
        <v>105</v>
      </c>
      <c r="F57" s="123"/>
      <c r="G57" s="118"/>
      <c r="H57" s="125">
        <f>SUM(H4:H56)</f>
        <v>3290256.0223666672</v>
      </c>
      <c r="I57" s="119"/>
      <c r="J57" s="120"/>
    </row>
    <row r="58" spans="1:10" s="107" customFormat="1" x14ac:dyDescent="0.3"/>
    <row r="60" spans="1:10" x14ac:dyDescent="0.3">
      <c r="A60" t="s">
        <v>125</v>
      </c>
    </row>
    <row r="61" spans="1:10" x14ac:dyDescent="0.3">
      <c r="A61" t="s">
        <v>126</v>
      </c>
    </row>
    <row r="65" spans="1:1" x14ac:dyDescent="0.3">
      <c r="A65" s="124" t="s">
        <v>127</v>
      </c>
    </row>
  </sheetData>
  <mergeCells count="2">
    <mergeCell ref="A1:J1"/>
    <mergeCell ref="A2:J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8"/>
  <dimension ref="A1"/>
  <sheetViews>
    <sheetView workbookViewId="0"/>
  </sheetViews>
  <sheetFormatPr defaultRowHeight="14.4" x14ac:dyDescent="0.3"/>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9"/>
  <dimension ref="A1"/>
  <sheetViews>
    <sheetView workbookViewId="0"/>
  </sheetViews>
  <sheetFormatPr defaultRowHeight="14.4" x14ac:dyDescent="0.3"/>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dff576a-dbbc-4494-a6a3-7f20f9e3b96e">
      <Terms xmlns="http://schemas.microsoft.com/office/infopath/2007/PartnerControls"/>
    </lcf76f155ced4ddcb4097134ff3c332f>
    <TaxCatchAll xmlns="9a9ec0f0-7796-43d0-ac1f-4c8c46ee0bd1" xsi:nil="true"/>
    <SharedWithUsers xmlns="6f1249d8-8563-47e1-b628-fdc44376b021">
      <UserInfo>
        <DisplayName>Boterbergh Niky</DisplayName>
        <AccountId>19</AccountId>
        <AccountType/>
      </UserInfo>
      <UserInfo>
        <DisplayName>Cousaert Christophe</DisplayName>
        <AccountId>20</AccountId>
        <AccountType/>
      </UserInfo>
      <UserInfo>
        <DisplayName>De Boom Ivan</DisplayName>
        <AccountId>29</AccountId>
        <AccountType/>
      </UserInfo>
      <UserInfo>
        <DisplayName>Vermeiren Nico</DisplayName>
        <AccountId>23</AccountId>
        <AccountType/>
      </UserInfo>
      <UserInfo>
        <DisplayName>Dheere Stef</DisplayName>
        <AccountId>1085</AccountId>
        <AccountType/>
      </UserInfo>
      <UserInfo>
        <DisplayName>Neerinckx Philip</DisplayName>
        <AccountId>35</AccountId>
        <AccountType/>
      </UserInfo>
      <UserInfo>
        <DisplayName>Goesaert Jan</DisplayName>
        <AccountId>47</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151BB30E5739F4A93FBA975675BA33E" ma:contentTypeVersion="17" ma:contentTypeDescription="Een nieuw document maken." ma:contentTypeScope="" ma:versionID="7b59cbab39c6884a3ab0b8788b4470d8">
  <xsd:schema xmlns:xsd="http://www.w3.org/2001/XMLSchema" xmlns:xs="http://www.w3.org/2001/XMLSchema" xmlns:p="http://schemas.microsoft.com/office/2006/metadata/properties" xmlns:ns2="ddff576a-dbbc-4494-a6a3-7f20f9e3b96e" xmlns:ns3="6f1249d8-8563-47e1-b628-fdc44376b021" xmlns:ns4="9a9ec0f0-7796-43d0-ac1f-4c8c46ee0bd1" targetNamespace="http://schemas.microsoft.com/office/2006/metadata/properties" ma:root="true" ma:fieldsID="64e36be6a723531e60405deea77d7e49" ns2:_="" ns3:_="" ns4:_="">
    <xsd:import namespace="ddff576a-dbbc-4494-a6a3-7f20f9e3b96e"/>
    <xsd:import namespace="6f1249d8-8563-47e1-b628-fdc44376b021"/>
    <xsd:import namespace="9a9ec0f0-7796-43d0-ac1f-4c8c46ee0b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lcf76f155ced4ddcb4097134ff3c332f" minOccurs="0"/>
                <xsd:element ref="ns4:TaxCatchAll"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576a-dbbc-4494-a6a3-7f20f9e3b9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051b53b-46af-4651-bcbd-130dcd156f13}" ma:internalName="TaxCatchAll" ma:showField="CatchAllData" ma:web="d6b0519f-151c-4ff4-90e5-3a8f1ccb71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4CA86D-E8C6-4947-8BBE-33D5547C88AC}">
  <ds:schemaRefs>
    <ds:schemaRef ds:uri="http://schemas.microsoft.com/sharepoint/v3/contenttype/forms"/>
  </ds:schemaRefs>
</ds:datastoreItem>
</file>

<file path=customXml/itemProps2.xml><?xml version="1.0" encoding="utf-8"?>
<ds:datastoreItem xmlns:ds="http://schemas.openxmlformats.org/officeDocument/2006/customXml" ds:itemID="{494503C3-6C6E-4C85-9C00-FD1BF7F184B8}">
  <ds:schemaRefs>
    <ds:schemaRef ds:uri="http://schemas.microsoft.com/office/2006/metadata/properties"/>
    <ds:schemaRef ds:uri="http://schemas.microsoft.com/office/infopath/2007/PartnerControls"/>
    <ds:schemaRef ds:uri="ddff576a-dbbc-4494-a6a3-7f20f9e3b96e"/>
    <ds:schemaRef ds:uri="9a9ec0f0-7796-43d0-ac1f-4c8c46ee0bd1"/>
    <ds:schemaRef ds:uri="6f1249d8-8563-47e1-b628-fdc44376b021"/>
  </ds:schemaRefs>
</ds:datastoreItem>
</file>

<file path=customXml/itemProps3.xml><?xml version="1.0" encoding="utf-8"?>
<ds:datastoreItem xmlns:ds="http://schemas.openxmlformats.org/officeDocument/2006/customXml" ds:itemID="{2C636939-2037-44A2-8418-A9EF549005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ff576a-dbbc-4494-a6a3-7f20f9e3b96e"/>
    <ds:schemaRef ds:uri="6f1249d8-8563-47e1-b628-fdc44376b021"/>
    <ds:schemaRef ds:uri="9a9ec0f0-7796-43d0-ac1f-4c8c46ee0b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Klassieke financiering</vt:lpstr>
      <vt:lpstr>Agressie-subsidies</vt:lpstr>
      <vt:lpstr>Infrastructuurforfait PMH</vt:lpstr>
      <vt:lpstr>Strategisch forfait ZH</vt:lpstr>
      <vt:lpstr>Toestelfinanciering</vt:lpstr>
      <vt:lpstr>Instandhoudingsforfait ZH</vt:lpstr>
      <vt:lpstr>Klimaatsubsidies</vt:lpstr>
      <vt:lpstr>Renteloze energielening</vt:lpstr>
      <vt:lpstr>Blad16</vt:lpstr>
      <vt:lpstr>Blad17</vt:lpstr>
      <vt:lpstr>Blad1</vt:lpstr>
    </vt:vector>
  </TitlesOfParts>
  <Manager/>
  <Company>Vlaamse 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Unknown</dc:creator>
  <cp:keywords/>
  <dc:description/>
  <cp:lastModifiedBy>Cousaert Christophe</cp:lastModifiedBy>
  <cp:revision/>
  <dcterms:created xsi:type="dcterms:W3CDTF">2011-12-02T08:11:51Z</dcterms:created>
  <dcterms:modified xsi:type="dcterms:W3CDTF">2024-07-01T08:38:20Z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0x010100D151BB30E5739F4A93FBA975675BA33E</vt:lpwstr>
  </property>
  <property fmtid="{D5CDD505-2E9C-101B-9397-08002B2CF9AE}" pid="3" name="AuthorIds_UIVersion_1536">
    <vt:lpwstr>35</vt:lpwstr>
  </property>
  <property fmtid="{D5CDD505-2E9C-101B-9397-08002B2CF9AE}" pid="4" name="AuthorIds_UIVersion_8192">
    <vt:lpwstr>35</vt:lpwstr>
  </property>
  <property fmtid="{D5CDD505-2E9C-101B-9397-08002B2CF9AE}" pid="5" name="MediaServiceImageTags">
    <vt:lpwstr/>
  </property>
</Properties>
</file>