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vlaamseoverheid-my.sharepoint.com/personal/christophe_cousaert_vlaanderen_be/Documents/Back-up privaat/"/>
    </mc:Choice>
  </mc:AlternateContent>
  <xr:revisionPtr revIDLastSave="0" documentId="8_{A1FD9B4A-574B-48B7-A9DB-4D998568032F}" xr6:coauthVersionLast="46" xr6:coauthVersionMax="46" xr10:uidLastSave="{00000000-0000-0000-0000-000000000000}"/>
  <bookViews>
    <workbookView xWindow="28680" yWindow="-120" windowWidth="29040" windowHeight="15840" xr2:uid="{1966EBD7-D8A9-4246-A6AB-6798CF6F8D4F}"/>
  </bookViews>
  <sheets>
    <sheet name="BIN 1.0 Checklist Masterplan Ak" sheetId="17" r:id="rId1"/>
    <sheet name="BIN 1 VIPA Toepassingsmatrix" sheetId="20" r:id="rId2"/>
    <sheet name="Kruistabellen" sheetId="1" r:id="rId3"/>
    <sheet name="Classificatie van ruimten" sheetId="2" r:id="rId4"/>
    <sheet name="0_ontwerptool geluidsisolatie" sheetId="16" r:id="rId5"/>
    <sheet name="BIN 1.1 Luchtgeluidsisolatie" sheetId="14" r:id="rId6"/>
    <sheet name="BIN 1.2 Contactgeluidisolatie" sheetId="15" r:id="rId7"/>
    <sheet name="BIN 1.3 Gevelgeluid" sheetId="11" r:id="rId8"/>
    <sheet name="BIN 1.4_Installatielawaai" sheetId="12" r:id="rId9"/>
    <sheet name="BIN 1.5 Ruimteakoestiek" sheetId="13" r:id="rId10"/>
    <sheet name="BIN 1.7 Buitengeluid" sheetId="8" r:id="rId11"/>
    <sheet name="checklists" sheetId="19" state="hidden" r:id="rId12"/>
  </sheets>
  <definedNames>
    <definedName name="_xlnm._FilterDatabase" localSheetId="4" hidden="1">'0_ontwerptool geluidsisolatie'!$B$15:$Z$16</definedName>
    <definedName name="akoestisch_comfort">checklists!$B$3:$B$5</definedName>
    <definedName name="check">'BIN 1.0 Checklist Masterplan Ak'!$F$4:$F$6</definedName>
    <definedName name="contact_verhoogd">Kruistabellen!$N$16</definedName>
    <definedName name="contact_zendlokaal">Kruistabellen!$K$8:$N$8</definedName>
    <definedName name="gevel_Laeq">'0_ontwerptool geluidsisolatie'!$H$6:$I$9</definedName>
    <definedName name="geveltabel">'0_ontwerptool geluidsisolatie'!$H$6:$H$9</definedName>
    <definedName name="ja_nee">checklists!$A$3:$A$4</definedName>
    <definedName name="kruis_contact">Kruistabellen!$J$8:$N$12</definedName>
    <definedName name="kruis_lucht">Kruistabellen!$C$8:$G$12</definedName>
    <definedName name="lijst_gevelgeluid">'BIN 1.3 Gevelgeluid'!$B$5:$B$57</definedName>
    <definedName name="lokalenlijst">'Classificatie van ruimten'!$B$5:$B$56</definedName>
    <definedName name="lokalentabel">'Classificatie van ruimten'!$B$5:$H$55</definedName>
    <definedName name="lucht_privacy">Kruistabellen!$G$17</definedName>
    <definedName name="lucht_verhoogd">Kruistabellen!$G$16</definedName>
    <definedName name="lucht_zendlokaal">Kruistabellen!$D$8:$G$8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5" i="15" l="1"/>
  <c r="BA44" i="15" s="1"/>
  <c r="C104" i="15"/>
  <c r="BB5" i="14"/>
  <c r="D104" i="14"/>
  <c r="C104" i="14"/>
  <c r="X5" i="15"/>
  <c r="X44" i="15" s="1"/>
  <c r="X45" i="15" s="1"/>
  <c r="C44" i="15"/>
  <c r="Y5" i="14"/>
  <c r="D44" i="14"/>
  <c r="C44" i="14"/>
  <c r="Q35" i="16"/>
  <c r="Q34" i="16"/>
  <c r="Q33" i="16"/>
  <c r="Q32" i="16"/>
  <c r="Q31" i="16"/>
  <c r="Q30" i="16"/>
  <c r="Q29" i="16"/>
  <c r="Q28" i="16"/>
  <c r="Q17" i="16"/>
  <c r="Q18" i="16"/>
  <c r="Q19" i="16"/>
  <c r="Q20" i="16"/>
  <c r="Q21" i="16"/>
  <c r="Q22" i="16"/>
  <c r="Q23" i="16"/>
  <c r="Q16" i="16"/>
  <c r="W21" i="16"/>
  <c r="X21" i="16" s="1"/>
  <c r="AB21" i="16" s="1"/>
  <c r="W20" i="16"/>
  <c r="X20" i="16" s="1"/>
  <c r="AB20" i="16" s="1"/>
  <c r="W31" i="16"/>
  <c r="X31" i="16" s="1"/>
  <c r="AB31" i="16" s="1"/>
  <c r="W32" i="16"/>
  <c r="X32" i="16" s="1"/>
  <c r="AB32" i="16" s="1"/>
  <c r="W33" i="16"/>
  <c r="X33" i="16" s="1"/>
  <c r="AB33" i="16" s="1"/>
  <c r="BB44" i="14"/>
  <c r="BB45" i="14" s="1"/>
  <c r="Y44" i="14"/>
  <c r="Y45" i="14" s="1"/>
  <c r="R21" i="16"/>
  <c r="T21" i="16" s="1"/>
  <c r="R20" i="16"/>
  <c r="T20" i="16" s="1"/>
  <c r="R33" i="16"/>
  <c r="T33" i="16" s="1"/>
  <c r="R32" i="16"/>
  <c r="T32" i="16" s="1"/>
  <c r="R31" i="16"/>
  <c r="T31" i="16" s="1"/>
  <c r="V35" i="16"/>
  <c r="U35" i="16"/>
  <c r="AA35" i="16" s="1"/>
  <c r="S35" i="16"/>
  <c r="L35" i="16"/>
  <c r="K35" i="16"/>
  <c r="J35" i="16"/>
  <c r="V34" i="16"/>
  <c r="U34" i="16"/>
  <c r="AA34" i="16" s="1"/>
  <c r="S34" i="16"/>
  <c r="L34" i="16"/>
  <c r="K34" i="16"/>
  <c r="J34" i="16"/>
  <c r="AF33" i="16"/>
  <c r="AD33" i="16"/>
  <c r="Z33" i="16"/>
  <c r="V33" i="16"/>
  <c r="U33" i="16"/>
  <c r="AA33" i="16" s="1"/>
  <c r="S33" i="16"/>
  <c r="L33" i="16"/>
  <c r="K33" i="16"/>
  <c r="J33" i="16"/>
  <c r="AF32" i="16"/>
  <c r="Z32" i="16"/>
  <c r="V32" i="16"/>
  <c r="U32" i="16"/>
  <c r="AA32" i="16" s="1"/>
  <c r="AD32" i="16" s="1"/>
  <c r="S32" i="16"/>
  <c r="L32" i="16"/>
  <c r="K32" i="16"/>
  <c r="J32" i="16"/>
  <c r="AF31" i="16"/>
  <c r="AD31" i="16"/>
  <c r="Z31" i="16"/>
  <c r="V31" i="16"/>
  <c r="U31" i="16"/>
  <c r="AA31" i="16"/>
  <c r="S31" i="16"/>
  <c r="L31" i="16"/>
  <c r="K31" i="16"/>
  <c r="J31" i="16"/>
  <c r="V30" i="16"/>
  <c r="U30" i="16"/>
  <c r="AA30" i="16" s="1"/>
  <c r="S30" i="16"/>
  <c r="L30" i="16"/>
  <c r="K30" i="16"/>
  <c r="J30" i="16"/>
  <c r="V29" i="16"/>
  <c r="U29" i="16"/>
  <c r="AA29" i="16" s="1"/>
  <c r="S29" i="16"/>
  <c r="L29" i="16"/>
  <c r="K29" i="16"/>
  <c r="J29" i="16"/>
  <c r="V28" i="16"/>
  <c r="U28" i="16"/>
  <c r="AA28" i="16" s="1"/>
  <c r="S28" i="16"/>
  <c r="L28" i="16"/>
  <c r="K28" i="16"/>
  <c r="J28" i="16"/>
  <c r="D28" i="16"/>
  <c r="W29" i="16" s="1"/>
  <c r="X29" i="16" s="1"/>
  <c r="AF19" i="16"/>
  <c r="AF20" i="16"/>
  <c r="AF21" i="16"/>
  <c r="AD19" i="16"/>
  <c r="AD21" i="16"/>
  <c r="K17" i="16"/>
  <c r="K18" i="16"/>
  <c r="K19" i="16"/>
  <c r="K20" i="16"/>
  <c r="K21" i="16"/>
  <c r="K22" i="16"/>
  <c r="K23" i="16"/>
  <c r="K16" i="16"/>
  <c r="J16" i="16"/>
  <c r="W35" i="16"/>
  <c r="X35" i="16" s="1"/>
  <c r="Z21" i="16"/>
  <c r="Z20" i="16"/>
  <c r="V17" i="16"/>
  <c r="V18" i="16"/>
  <c r="V19" i="16"/>
  <c r="V20" i="16"/>
  <c r="V21" i="16"/>
  <c r="V22" i="16"/>
  <c r="V23" i="16"/>
  <c r="V16" i="16"/>
  <c r="S17" i="16"/>
  <c r="S18" i="16"/>
  <c r="S19" i="16"/>
  <c r="S20" i="16"/>
  <c r="S21" i="16"/>
  <c r="S22" i="16"/>
  <c r="S23" i="16"/>
  <c r="S16" i="16"/>
  <c r="U17" i="16"/>
  <c r="AA17" i="16" s="1"/>
  <c r="U18" i="16"/>
  <c r="AA18" i="16" s="1"/>
  <c r="U19" i="16"/>
  <c r="AA19" i="16"/>
  <c r="U16" i="16"/>
  <c r="AA16" i="16" s="1"/>
  <c r="U21" i="16"/>
  <c r="AA21" i="16" s="1"/>
  <c r="U22" i="16"/>
  <c r="AA22" i="16" s="1"/>
  <c r="U23" i="16"/>
  <c r="AA23" i="16" s="1"/>
  <c r="U20" i="16"/>
  <c r="AA20" i="16" s="1"/>
  <c r="L19" i="16"/>
  <c r="J19" i="16"/>
  <c r="L18" i="16"/>
  <c r="J18" i="16"/>
  <c r="L17" i="16"/>
  <c r="J17" i="16"/>
  <c r="L16" i="16"/>
  <c r="J21" i="16"/>
  <c r="L21" i="16"/>
  <c r="L20" i="16"/>
  <c r="J22" i="16"/>
  <c r="J23" i="16"/>
  <c r="J20" i="16"/>
  <c r="L22" i="16"/>
  <c r="L23" i="16"/>
  <c r="D16" i="16"/>
  <c r="R18" i="16" s="1"/>
  <c r="T18" i="16" s="1"/>
  <c r="Z18" i="16" s="1"/>
  <c r="C102" i="15"/>
  <c r="C100" i="15"/>
  <c r="C98" i="15"/>
  <c r="C96" i="15"/>
  <c r="AK96" i="15" s="1"/>
  <c r="C94" i="15"/>
  <c r="C90" i="15"/>
  <c r="C88" i="15"/>
  <c r="C86" i="15"/>
  <c r="C84" i="15"/>
  <c r="C82" i="15"/>
  <c r="C80" i="15"/>
  <c r="C78" i="15"/>
  <c r="C76" i="15"/>
  <c r="C74" i="15"/>
  <c r="BA74" i="15" s="1"/>
  <c r="BA75" i="15" s="1"/>
  <c r="C72" i="15"/>
  <c r="C70" i="15"/>
  <c r="X70" i="15" s="1"/>
  <c r="X71" i="15" s="1"/>
  <c r="C68" i="15"/>
  <c r="C66" i="15"/>
  <c r="C64" i="15"/>
  <c r="C62" i="15"/>
  <c r="X62" i="15" s="1"/>
  <c r="X63" i="15" s="1"/>
  <c r="C60" i="15"/>
  <c r="C58" i="15"/>
  <c r="C56" i="15"/>
  <c r="C54" i="15"/>
  <c r="C52" i="15"/>
  <c r="C50" i="15"/>
  <c r="C48" i="15"/>
  <c r="C46" i="15"/>
  <c r="C42" i="15"/>
  <c r="C40" i="15"/>
  <c r="C38" i="15"/>
  <c r="C36" i="15"/>
  <c r="C31" i="15"/>
  <c r="C29" i="15"/>
  <c r="C27" i="15"/>
  <c r="C25" i="15"/>
  <c r="C23" i="15"/>
  <c r="C21" i="15"/>
  <c r="C19" i="15"/>
  <c r="C17" i="15"/>
  <c r="C15" i="15"/>
  <c r="C13" i="15"/>
  <c r="C11" i="15"/>
  <c r="C9" i="15"/>
  <c r="G5" i="15"/>
  <c r="H5" i="15"/>
  <c r="H44" i="15" s="1"/>
  <c r="H45" i="15" s="1"/>
  <c r="I5" i="15"/>
  <c r="J5" i="15"/>
  <c r="K5" i="15"/>
  <c r="K104" i="15" s="1"/>
  <c r="K105" i="15" s="1"/>
  <c r="L5" i="15"/>
  <c r="L104" i="15" s="1"/>
  <c r="M5" i="15"/>
  <c r="N5" i="15"/>
  <c r="O5" i="15"/>
  <c r="P5" i="15"/>
  <c r="P104" i="15" s="1"/>
  <c r="Q5" i="15"/>
  <c r="T5" i="15"/>
  <c r="U5" i="15"/>
  <c r="V5" i="15"/>
  <c r="W5" i="15"/>
  <c r="Y5" i="15"/>
  <c r="Z5" i="15"/>
  <c r="AA5" i="15"/>
  <c r="AB5" i="15"/>
  <c r="AC5" i="15"/>
  <c r="AC104" i="15" s="1"/>
  <c r="AC105" i="15" s="1"/>
  <c r="AD5" i="15"/>
  <c r="AD104" i="15" s="1"/>
  <c r="AD105" i="15" s="1"/>
  <c r="AE5" i="15"/>
  <c r="AE104" i="15" s="1"/>
  <c r="AE105" i="15" s="1"/>
  <c r="AF5" i="15"/>
  <c r="AF104" i="15" s="1"/>
  <c r="AG5" i="15"/>
  <c r="AG104" i="15" s="1"/>
  <c r="AG105" i="15" s="1"/>
  <c r="AH5" i="15"/>
  <c r="AH104" i="15" s="1"/>
  <c r="AH105" i="15" s="1"/>
  <c r="AI5" i="15"/>
  <c r="AI104" i="15" s="1"/>
  <c r="AJ5" i="15"/>
  <c r="AJ104" i="15" s="1"/>
  <c r="AJ105" i="15" s="1"/>
  <c r="AK5" i="15"/>
  <c r="AL5" i="15"/>
  <c r="AM5" i="15"/>
  <c r="AN5" i="15"/>
  <c r="AO5" i="15"/>
  <c r="AP5" i="15"/>
  <c r="AQ5" i="15"/>
  <c r="AQ9" i="15" s="1"/>
  <c r="AQ10" i="15" s="1"/>
  <c r="AR5" i="15"/>
  <c r="AR104" i="15" s="1"/>
  <c r="AR105" i="15" s="1"/>
  <c r="AS5" i="15"/>
  <c r="AS104" i="15"/>
  <c r="AV5" i="15"/>
  <c r="AV104" i="15" s="1"/>
  <c r="AW5" i="15"/>
  <c r="AW96" i="15" s="1"/>
  <c r="AW97" i="15" s="1"/>
  <c r="AX5" i="15"/>
  <c r="AX104" i="15" s="1"/>
  <c r="AY5" i="15"/>
  <c r="AZ5" i="15"/>
  <c r="AZ104" i="15" s="1"/>
  <c r="F5" i="15"/>
  <c r="D102" i="14"/>
  <c r="D100" i="14"/>
  <c r="D98" i="14"/>
  <c r="D96" i="14"/>
  <c r="D94" i="14"/>
  <c r="D90" i="14"/>
  <c r="D88" i="14"/>
  <c r="D86" i="14"/>
  <c r="D84" i="14"/>
  <c r="D82" i="14"/>
  <c r="D80" i="14"/>
  <c r="D78" i="14"/>
  <c r="D76" i="14"/>
  <c r="D74" i="14"/>
  <c r="D72" i="14"/>
  <c r="D70" i="14"/>
  <c r="D68" i="14"/>
  <c r="D66" i="14"/>
  <c r="D64" i="14"/>
  <c r="D62" i="14"/>
  <c r="D60" i="14"/>
  <c r="D58" i="14"/>
  <c r="D56" i="14"/>
  <c r="D54" i="14"/>
  <c r="D52" i="14"/>
  <c r="D50" i="14"/>
  <c r="D48" i="14"/>
  <c r="D46" i="14"/>
  <c r="D42" i="14"/>
  <c r="D40" i="14"/>
  <c r="D38" i="14"/>
  <c r="D36" i="14"/>
  <c r="D31" i="14"/>
  <c r="D29" i="14"/>
  <c r="D27" i="14"/>
  <c r="D25" i="14"/>
  <c r="D23" i="14"/>
  <c r="D19" i="14"/>
  <c r="AQ19" i="14" s="1"/>
  <c r="AQ20" i="14" s="1"/>
  <c r="D17" i="14"/>
  <c r="D15" i="14"/>
  <c r="Y15" i="14" s="1"/>
  <c r="Y16" i="14" s="1"/>
  <c r="D13" i="14"/>
  <c r="D11" i="14"/>
  <c r="D9" i="14"/>
  <c r="D21" i="14"/>
  <c r="J16" i="1"/>
  <c r="C16" i="1"/>
  <c r="C17" i="1"/>
  <c r="H5" i="14"/>
  <c r="I5" i="14"/>
  <c r="I88" i="14" s="1"/>
  <c r="I89" i="14" s="1"/>
  <c r="J5" i="14"/>
  <c r="K5" i="14"/>
  <c r="L5" i="14"/>
  <c r="M5" i="14"/>
  <c r="N5" i="14"/>
  <c r="N104" i="14" s="1"/>
  <c r="N105" i="14" s="1"/>
  <c r="O5" i="14"/>
  <c r="P5" i="14"/>
  <c r="P44" i="14" s="1"/>
  <c r="Q5" i="14"/>
  <c r="Q44" i="14" s="1"/>
  <c r="Q45" i="14" s="1"/>
  <c r="R5" i="14"/>
  <c r="U5" i="14"/>
  <c r="V5" i="14"/>
  <c r="V46" i="14" s="1"/>
  <c r="V47" i="14" s="1"/>
  <c r="W5" i="14"/>
  <c r="X5" i="14"/>
  <c r="Z5" i="14"/>
  <c r="AA5" i="14"/>
  <c r="AB5" i="14"/>
  <c r="AC5" i="14"/>
  <c r="AC104" i="14" s="1"/>
  <c r="AC105" i="14" s="1"/>
  <c r="AD5" i="14"/>
  <c r="AD104" i="14" s="1"/>
  <c r="AD105" i="14" s="1"/>
  <c r="AE5" i="14"/>
  <c r="AE44" i="14" s="1"/>
  <c r="AF5" i="14"/>
  <c r="AG5" i="14"/>
  <c r="AG104" i="14" s="1"/>
  <c r="AG105" i="14" s="1"/>
  <c r="AH5" i="14"/>
  <c r="AH44" i="14" s="1"/>
  <c r="AI5" i="14"/>
  <c r="AI44" i="14" s="1"/>
  <c r="AI45" i="14" s="1"/>
  <c r="AJ5" i="14"/>
  <c r="AJ44" i="14" s="1"/>
  <c r="AJ45" i="14" s="1"/>
  <c r="AK5" i="14"/>
  <c r="AK44" i="14" s="1"/>
  <c r="AL5" i="14"/>
  <c r="AM5" i="14"/>
  <c r="AM104" i="14" s="1"/>
  <c r="AM105" i="14" s="1"/>
  <c r="AN5" i="14"/>
  <c r="AO5" i="14"/>
  <c r="AO9" i="14" s="1"/>
  <c r="AO10" i="14" s="1"/>
  <c r="AP5" i="14"/>
  <c r="AQ5" i="14"/>
  <c r="AQ44" i="14" s="1"/>
  <c r="AQ45" i="14" s="1"/>
  <c r="AR5" i="14"/>
  <c r="AR44" i="14" s="1"/>
  <c r="AR45" i="14" s="1"/>
  <c r="AS5" i="14"/>
  <c r="AT5" i="14"/>
  <c r="AT44" i="14" s="1"/>
  <c r="AT45" i="14" s="1"/>
  <c r="AW5" i="14"/>
  <c r="AW44" i="14" s="1"/>
  <c r="AX5" i="14"/>
  <c r="AY5" i="14"/>
  <c r="AY104" i="14" s="1"/>
  <c r="AY105" i="14" s="1"/>
  <c r="AZ5" i="14"/>
  <c r="AZ104" i="14" s="1"/>
  <c r="BA5" i="14"/>
  <c r="BA44" i="14" s="1"/>
  <c r="BA45" i="14" s="1"/>
  <c r="G5" i="14"/>
  <c r="G80" i="14" s="1"/>
  <c r="G81" i="14" s="1"/>
  <c r="C42" i="14"/>
  <c r="BB42" i="14" s="1"/>
  <c r="BB43" i="14" s="1"/>
  <c r="C11" i="14"/>
  <c r="C13" i="14"/>
  <c r="BB13" i="14" s="1"/>
  <c r="BB14" i="14" s="1"/>
  <c r="C15" i="14"/>
  <c r="C17" i="14"/>
  <c r="C19" i="14"/>
  <c r="C21" i="14"/>
  <c r="BB21" i="14" s="1"/>
  <c r="BB22" i="14" s="1"/>
  <c r="C23" i="14"/>
  <c r="Y23" i="14" s="1"/>
  <c r="Y24" i="14" s="1"/>
  <c r="BB23" i="14"/>
  <c r="BB24" i="14" s="1"/>
  <c r="C25" i="14"/>
  <c r="C27" i="14"/>
  <c r="Y27" i="14" s="1"/>
  <c r="Y28" i="14" s="1"/>
  <c r="C29" i="14"/>
  <c r="BB29" i="14" s="1"/>
  <c r="BB30" i="14" s="1"/>
  <c r="C31" i="14"/>
  <c r="C36" i="14"/>
  <c r="BB36" i="14"/>
  <c r="BB37" i="14" s="1"/>
  <c r="C38" i="14"/>
  <c r="C40" i="14"/>
  <c r="BB40" i="14" s="1"/>
  <c r="BB41" i="14" s="1"/>
  <c r="C46" i="14"/>
  <c r="C48" i="14"/>
  <c r="C50" i="14"/>
  <c r="Y50" i="14" s="1"/>
  <c r="C52" i="14"/>
  <c r="C54" i="14"/>
  <c r="BB54" i="14" s="1"/>
  <c r="BB55" i="14" s="1"/>
  <c r="C56" i="14"/>
  <c r="BB56" i="14" s="1"/>
  <c r="C58" i="14"/>
  <c r="BB58" i="14" s="1"/>
  <c r="BB59" i="14" s="1"/>
  <c r="C60" i="14"/>
  <c r="C62" i="14"/>
  <c r="C64" i="14"/>
  <c r="Y64" i="14" s="1"/>
  <c r="Y65" i="14" s="1"/>
  <c r="C66" i="14"/>
  <c r="Y66" i="14" s="1"/>
  <c r="Y67" i="14" s="1"/>
  <c r="C68" i="14"/>
  <c r="Y68" i="14" s="1"/>
  <c r="Y69" i="14" s="1"/>
  <c r="C70" i="14"/>
  <c r="AC70" i="14" s="1"/>
  <c r="AC71" i="14" s="1"/>
  <c r="C72" i="14"/>
  <c r="BB72" i="14" s="1"/>
  <c r="C74" i="14"/>
  <c r="BB74" i="14"/>
  <c r="BB75" i="14" s="1"/>
  <c r="C76" i="14"/>
  <c r="C78" i="14"/>
  <c r="BB78" i="14" s="1"/>
  <c r="BB79" i="14" s="1"/>
  <c r="C80" i="14"/>
  <c r="C82" i="14"/>
  <c r="Y82" i="14" s="1"/>
  <c r="C84" i="14"/>
  <c r="Y84" i="14" s="1"/>
  <c r="Y85" i="14" s="1"/>
  <c r="C86" i="14"/>
  <c r="BB86" i="14" s="1"/>
  <c r="BB87" i="14" s="1"/>
  <c r="C88" i="14"/>
  <c r="C90" i="14"/>
  <c r="BB90" i="14" s="1"/>
  <c r="BB91" i="14" s="1"/>
  <c r="C94" i="14"/>
  <c r="AA94" i="14" s="1"/>
  <c r="AA95" i="14" s="1"/>
  <c r="C96" i="14"/>
  <c r="Y96" i="14" s="1"/>
  <c r="Y97" i="14" s="1"/>
  <c r="C98" i="14"/>
  <c r="Y98" i="14" s="1"/>
  <c r="Y99" i="14" s="1"/>
  <c r="C100" i="14"/>
  <c r="Y100" i="14" s="1"/>
  <c r="Y101" i="14" s="1"/>
  <c r="C102" i="14"/>
  <c r="Y102" i="14" s="1"/>
  <c r="C9" i="14"/>
  <c r="BB38" i="14"/>
  <c r="BB39" i="14" s="1"/>
  <c r="X54" i="15"/>
  <c r="X55" i="15" s="1"/>
  <c r="BA54" i="15"/>
  <c r="X86" i="15"/>
  <c r="X87" i="15" s="1"/>
  <c r="BA86" i="15"/>
  <c r="BA87" i="15" s="1"/>
  <c r="X19" i="15"/>
  <c r="X20" i="15" s="1"/>
  <c r="BA19" i="15"/>
  <c r="X56" i="15"/>
  <c r="X57" i="15" s="1"/>
  <c r="BA56" i="15"/>
  <c r="X88" i="15"/>
  <c r="X89" i="15"/>
  <c r="BA88" i="15"/>
  <c r="X21" i="15"/>
  <c r="X22" i="15" s="1"/>
  <c r="BA21" i="15"/>
  <c r="X58" i="15"/>
  <c r="X59" i="15"/>
  <c r="BA58" i="15"/>
  <c r="X90" i="15"/>
  <c r="X91" i="15" s="1"/>
  <c r="BA90" i="15"/>
  <c r="X23" i="15"/>
  <c r="X24" i="15" s="1"/>
  <c r="BA23" i="15"/>
  <c r="X60" i="15"/>
  <c r="X61" i="15" s="1"/>
  <c r="BA60" i="15"/>
  <c r="X94" i="15"/>
  <c r="X95" i="15" s="1"/>
  <c r="BA94" i="15"/>
  <c r="BA62" i="15"/>
  <c r="X96" i="15"/>
  <c r="X97" i="15" s="1"/>
  <c r="X64" i="15"/>
  <c r="X65" i="15" s="1"/>
  <c r="BA64" i="15"/>
  <c r="X98" i="15"/>
  <c r="X99" i="15" s="1"/>
  <c r="BA98" i="15"/>
  <c r="X66" i="15"/>
  <c r="X67" i="15" s="1"/>
  <c r="BA66" i="15"/>
  <c r="X100" i="15"/>
  <c r="X101" i="15" s="1"/>
  <c r="BA100" i="15"/>
  <c r="X68" i="15"/>
  <c r="X69" i="15" s="1"/>
  <c r="BA68" i="15"/>
  <c r="X102" i="15"/>
  <c r="X103" i="15" s="1"/>
  <c r="BA102" i="15"/>
  <c r="X31" i="15"/>
  <c r="X32" i="15" s="1"/>
  <c r="BA31" i="15"/>
  <c r="BA70" i="15"/>
  <c r="X72" i="15"/>
  <c r="X73" i="15" s="1"/>
  <c r="BA72" i="15"/>
  <c r="BA36" i="15"/>
  <c r="X74" i="15"/>
  <c r="X75" i="15" s="1"/>
  <c r="X40" i="15"/>
  <c r="X41" i="15" s="1"/>
  <c r="BA40" i="15"/>
  <c r="X42" i="15"/>
  <c r="X43" i="15" s="1"/>
  <c r="BA42" i="15"/>
  <c r="X76" i="15"/>
  <c r="X77" i="15" s="1"/>
  <c r="BA76" i="15"/>
  <c r="X78" i="15"/>
  <c r="X79" i="15" s="1"/>
  <c r="BA78" i="15"/>
  <c r="BA79" i="15" s="1"/>
  <c r="X27" i="15"/>
  <c r="X28" i="15" s="1"/>
  <c r="BA27" i="15"/>
  <c r="X29" i="15"/>
  <c r="X30" i="15" s="1"/>
  <c r="BA29" i="15"/>
  <c r="X38" i="15"/>
  <c r="X39" i="15" s="1"/>
  <c r="BA38" i="15"/>
  <c r="X9" i="15"/>
  <c r="X10" i="15" s="1"/>
  <c r="BA9" i="15"/>
  <c r="X46" i="15"/>
  <c r="X47" i="15" s="1"/>
  <c r="BA46" i="15"/>
  <c r="X11" i="15"/>
  <c r="X12" i="15" s="1"/>
  <c r="BA11" i="15"/>
  <c r="X48" i="15"/>
  <c r="X49" i="15" s="1"/>
  <c r="BA48" i="15"/>
  <c r="X80" i="15"/>
  <c r="BA80" i="15"/>
  <c r="X17" i="15"/>
  <c r="X18" i="15" s="1"/>
  <c r="BA17" i="15"/>
  <c r="X82" i="15"/>
  <c r="X83" i="15"/>
  <c r="BA82" i="15"/>
  <c r="X13" i="15"/>
  <c r="X14" i="15" s="1"/>
  <c r="BA13" i="15"/>
  <c r="X50" i="15"/>
  <c r="X51" i="15" s="1"/>
  <c r="BA50" i="15"/>
  <c r="X15" i="15"/>
  <c r="X16" i="15" s="1"/>
  <c r="BA15" i="15"/>
  <c r="X52" i="15"/>
  <c r="X53" i="15" s="1"/>
  <c r="BA52" i="15"/>
  <c r="X84" i="15"/>
  <c r="X85" i="15" s="1"/>
  <c r="BA84" i="15"/>
  <c r="BA85" i="15" s="1"/>
  <c r="AK44" i="15"/>
  <c r="AK45" i="15" s="1"/>
  <c r="AK104" i="15"/>
  <c r="AK105" i="15" s="1"/>
  <c r="T44" i="15"/>
  <c r="T45" i="15" s="1"/>
  <c r="T104" i="15"/>
  <c r="T105" i="15" s="1"/>
  <c r="AX44" i="15"/>
  <c r="AM44" i="15"/>
  <c r="AM45" i="15" s="1"/>
  <c r="AM104" i="15"/>
  <c r="AM105" i="15"/>
  <c r="Q44" i="15"/>
  <c r="Q104" i="15"/>
  <c r="O44" i="15"/>
  <c r="O104" i="15"/>
  <c r="M44" i="15"/>
  <c r="M104" i="15"/>
  <c r="L44" i="15"/>
  <c r="J44" i="15"/>
  <c r="J45" i="15" s="1"/>
  <c r="J104" i="15"/>
  <c r="J105" i="15" s="1"/>
  <c r="AY44" i="15"/>
  <c r="AY45" i="15" s="1"/>
  <c r="AY104" i="15"/>
  <c r="AY105" i="15" s="1"/>
  <c r="N44" i="15"/>
  <c r="N104" i="15"/>
  <c r="AB44" i="15"/>
  <c r="AB45" i="15" s="1"/>
  <c r="AB104" i="15"/>
  <c r="AB105" i="15" s="1"/>
  <c r="I44" i="15"/>
  <c r="I45" i="15" s="1"/>
  <c r="I104" i="15"/>
  <c r="I105" i="15" s="1"/>
  <c r="AW44" i="15"/>
  <c r="AW45" i="15" s="1"/>
  <c r="AW104" i="15"/>
  <c r="AW105" i="15"/>
  <c r="AQ44" i="15"/>
  <c r="AQ45" i="15" s="1"/>
  <c r="AQ104" i="15"/>
  <c r="AQ105" i="15" s="1"/>
  <c r="AA44" i="15"/>
  <c r="AA104" i="15"/>
  <c r="H104" i="15"/>
  <c r="H105" i="15" s="1"/>
  <c r="AR44" i="15"/>
  <c r="AR45" i="15" s="1"/>
  <c r="AP44" i="15"/>
  <c r="AP45" i="15" s="1"/>
  <c r="AP104" i="15"/>
  <c r="AP105" i="15" s="1"/>
  <c r="Z44" i="15"/>
  <c r="Z45" i="15" s="1"/>
  <c r="Z104" i="15"/>
  <c r="Z105" i="15" s="1"/>
  <c r="G44" i="15"/>
  <c r="G45" i="15" s="1"/>
  <c r="G104" i="15"/>
  <c r="G105" i="15" s="1"/>
  <c r="F44" i="15"/>
  <c r="F45" i="15" s="1"/>
  <c r="F104" i="15"/>
  <c r="F105" i="15" s="1"/>
  <c r="AO44" i="15"/>
  <c r="AO45" i="15" s="1"/>
  <c r="AO104" i="15"/>
  <c r="AO105" i="15" s="1"/>
  <c r="Y44" i="15"/>
  <c r="Y45" i="15" s="1"/>
  <c r="Y104" i="15"/>
  <c r="Y105" i="15" s="1"/>
  <c r="AN44" i="15"/>
  <c r="AN45" i="15"/>
  <c r="AN104" i="15"/>
  <c r="AN105" i="15" s="1"/>
  <c r="W44" i="15"/>
  <c r="W45" i="15" s="1"/>
  <c r="W104" i="15"/>
  <c r="W105" i="15" s="1"/>
  <c r="V44" i="15"/>
  <c r="V45" i="15" s="1"/>
  <c r="V104" i="15"/>
  <c r="V105" i="15" s="1"/>
  <c r="AL44" i="15"/>
  <c r="AL45" i="15" s="1"/>
  <c r="AL104" i="15"/>
  <c r="AL105" i="15" s="1"/>
  <c r="U44" i="15"/>
  <c r="U45" i="15" s="1"/>
  <c r="U104" i="15"/>
  <c r="U105" i="15" s="1"/>
  <c r="Y60" i="14"/>
  <c r="Y61" i="14" s="1"/>
  <c r="BB60" i="14"/>
  <c r="BB61" i="14" s="1"/>
  <c r="Y21" i="14"/>
  <c r="Y22" i="14" s="1"/>
  <c r="Y62" i="14"/>
  <c r="Y63" i="14" s="1"/>
  <c r="BB62" i="14"/>
  <c r="BB63" i="14" s="1"/>
  <c r="Y58" i="14"/>
  <c r="Y59" i="14" s="1"/>
  <c r="BB19" i="14"/>
  <c r="BB20" i="14" s="1"/>
  <c r="BB27" i="14"/>
  <c r="BB28" i="14" s="1"/>
  <c r="BB94" i="14"/>
  <c r="BB95" i="14" s="1"/>
  <c r="Y88" i="14"/>
  <c r="Y89" i="14" s="1"/>
  <c r="BB88" i="14"/>
  <c r="BB89" i="14" s="1"/>
  <c r="Y56" i="14"/>
  <c r="Y57" i="14" s="1"/>
  <c r="BB57" i="14"/>
  <c r="BB17" i="14"/>
  <c r="BB18" i="14" s="1"/>
  <c r="BB15" i="14"/>
  <c r="BB16" i="14" s="1"/>
  <c r="Y9" i="14"/>
  <c r="Y10" i="14"/>
  <c r="BB9" i="14"/>
  <c r="BB10" i="14"/>
  <c r="Y80" i="14"/>
  <c r="Y81" i="14" s="1"/>
  <c r="BB80" i="14"/>
  <c r="BB81" i="14" s="1"/>
  <c r="Y48" i="14"/>
  <c r="Y49" i="14" s="1"/>
  <c r="BB48" i="14"/>
  <c r="BB49" i="14" s="1"/>
  <c r="Y40" i="14"/>
  <c r="Y41" i="14" s="1"/>
  <c r="Y76" i="14"/>
  <c r="Y77" i="14" s="1"/>
  <c r="BB76" i="14"/>
  <c r="BB77" i="14" s="1"/>
  <c r="Y72" i="14"/>
  <c r="Y73" i="14" s="1"/>
  <c r="BB73" i="14"/>
  <c r="Y70" i="14"/>
  <c r="Y71" i="14" s="1"/>
  <c r="BB70" i="14"/>
  <c r="BB71" i="14" s="1"/>
  <c r="Y31" i="14"/>
  <c r="Y32" i="14" s="1"/>
  <c r="BB31" i="14"/>
  <c r="BB32" i="14"/>
  <c r="Y103" i="14"/>
  <c r="AS44" i="14"/>
  <c r="AS45" i="14" s="1"/>
  <c r="AS104" i="14"/>
  <c r="AS105" i="14" s="1"/>
  <c r="AC44" i="14"/>
  <c r="AC45" i="14" s="1"/>
  <c r="J44" i="14"/>
  <c r="J45" i="14" s="1"/>
  <c r="J104" i="14"/>
  <c r="J105" i="14" s="1"/>
  <c r="AR104" i="14"/>
  <c r="AR105" i="14" s="1"/>
  <c r="AB44" i="14"/>
  <c r="AB45" i="14" s="1"/>
  <c r="AB104" i="14"/>
  <c r="AB105" i="14" s="1"/>
  <c r="I44" i="14"/>
  <c r="I45" i="14" s="1"/>
  <c r="I104" i="14"/>
  <c r="I105" i="14" s="1"/>
  <c r="AQ104" i="14"/>
  <c r="AQ105" i="14" s="1"/>
  <c r="AA44" i="14"/>
  <c r="AA45" i="14" s="1"/>
  <c r="AA104" i="14"/>
  <c r="AA105" i="14" s="1"/>
  <c r="H44" i="14"/>
  <c r="H45" i="14" s="1"/>
  <c r="H104" i="14"/>
  <c r="H105" i="14" s="1"/>
  <c r="Y19" i="14"/>
  <c r="Y20" i="14" s="1"/>
  <c r="AP44" i="14"/>
  <c r="AP45" i="14" s="1"/>
  <c r="AP104" i="14"/>
  <c r="AP105" i="14"/>
  <c r="Z44" i="14"/>
  <c r="Z45" i="14" s="1"/>
  <c r="Z104" i="14"/>
  <c r="Z105" i="14" s="1"/>
  <c r="AO44" i="14"/>
  <c r="AO45" i="14" s="1"/>
  <c r="AO104" i="14"/>
  <c r="AO105" i="14" s="1"/>
  <c r="X44" i="14"/>
  <c r="X45" i="14" s="1"/>
  <c r="X104" i="14"/>
  <c r="X105" i="14" s="1"/>
  <c r="AN44" i="14"/>
  <c r="AN45" i="14" s="1"/>
  <c r="AN104" i="14"/>
  <c r="AN105" i="14" s="1"/>
  <c r="W44" i="14"/>
  <c r="W45" i="14" s="1"/>
  <c r="W104" i="14"/>
  <c r="W105" i="14" s="1"/>
  <c r="Y13" i="14"/>
  <c r="Y14" i="14" s="1"/>
  <c r="AM44" i="14"/>
  <c r="AM45" i="14" s="1"/>
  <c r="V44" i="14"/>
  <c r="V45" i="14" s="1"/>
  <c r="AL44" i="14"/>
  <c r="AL45" i="14" s="1"/>
  <c r="AL104" i="14"/>
  <c r="AL105" i="14" s="1"/>
  <c r="U44" i="14"/>
  <c r="U45" i="14" s="1"/>
  <c r="U104" i="14"/>
  <c r="U105" i="14" s="1"/>
  <c r="AK45" i="14"/>
  <c r="R44" i="14"/>
  <c r="R45" i="14" s="1"/>
  <c r="R104" i="14"/>
  <c r="R105" i="14" s="1"/>
  <c r="G44" i="14"/>
  <c r="G45" i="14" s="1"/>
  <c r="G104" i="14"/>
  <c r="G105" i="14" s="1"/>
  <c r="AJ104" i="14"/>
  <c r="AJ105" i="14" s="1"/>
  <c r="P45" i="14"/>
  <c r="AZ44" i="14"/>
  <c r="AZ45" i="14" s="1"/>
  <c r="AZ105" i="14"/>
  <c r="AH45" i="14"/>
  <c r="AH104" i="14"/>
  <c r="AH105" i="14"/>
  <c r="O44" i="14"/>
  <c r="O45" i="14" s="1"/>
  <c r="O104" i="14"/>
  <c r="O105" i="14" s="1"/>
  <c r="AG44" i="14"/>
  <c r="AG45" i="14" s="1"/>
  <c r="N44" i="14"/>
  <c r="N45" i="14" s="1"/>
  <c r="AX44" i="14"/>
  <c r="AX45" i="14" s="1"/>
  <c r="AX104" i="14"/>
  <c r="AX105" i="14" s="1"/>
  <c r="AF44" i="14"/>
  <c r="AF45" i="14" s="1"/>
  <c r="AF104" i="14"/>
  <c r="AF105" i="14" s="1"/>
  <c r="M44" i="14"/>
  <c r="M45" i="14" s="1"/>
  <c r="M104" i="14"/>
  <c r="M105" i="14"/>
  <c r="AW45" i="14"/>
  <c r="AW104" i="14"/>
  <c r="AW105" i="14" s="1"/>
  <c r="AE45" i="14"/>
  <c r="L44" i="14"/>
  <c r="L45" i="14" s="1"/>
  <c r="L104" i="14"/>
  <c r="L105" i="14" s="1"/>
  <c r="AD44" i="14"/>
  <c r="AD45" i="14" s="1"/>
  <c r="K44" i="14"/>
  <c r="K45" i="14" s="1"/>
  <c r="K104" i="14"/>
  <c r="K105" i="14" s="1"/>
  <c r="Y36" i="14"/>
  <c r="Y37" i="14" s="1"/>
  <c r="Y74" i="14"/>
  <c r="Y75" i="14" s="1"/>
  <c r="Y54" i="14"/>
  <c r="Y55" i="14" s="1"/>
  <c r="Y83" i="14"/>
  <c r="Y51" i="14"/>
  <c r="Y11" i="14"/>
  <c r="Y12" i="14" s="1"/>
  <c r="Y78" i="14"/>
  <c r="Y79" i="14" s="1"/>
  <c r="AJ100" i="15"/>
  <c r="AJ101" i="15" s="1"/>
  <c r="AJ44" i="15"/>
  <c r="AJ45" i="15" s="1"/>
  <c r="AI102" i="15"/>
  <c r="AI44" i="15"/>
  <c r="P72" i="15"/>
  <c r="P44" i="15"/>
  <c r="AZ66" i="15"/>
  <c r="AZ44" i="15"/>
  <c r="AH102" i="15"/>
  <c r="AH103" i="15" s="1"/>
  <c r="AH44" i="15"/>
  <c r="AH45" i="15" s="1"/>
  <c r="AG102" i="15"/>
  <c r="AG103" i="15" s="1"/>
  <c r="AG44" i="15"/>
  <c r="AG45" i="15"/>
  <c r="AF102" i="15"/>
  <c r="AF44" i="15"/>
  <c r="AE102" i="15"/>
  <c r="AE103" i="15" s="1"/>
  <c r="AE44" i="15"/>
  <c r="AE45" i="15" s="1"/>
  <c r="AV88" i="15"/>
  <c r="AV44" i="15"/>
  <c r="AD102" i="15"/>
  <c r="AD103" i="15"/>
  <c r="AD44" i="15"/>
  <c r="AD45" i="15" s="1"/>
  <c r="K78" i="15"/>
  <c r="K79" i="15" s="1"/>
  <c r="K44" i="15"/>
  <c r="K45" i="15" s="1"/>
  <c r="Y42" i="14"/>
  <c r="Y43" i="14" s="1"/>
  <c r="AS102" i="15"/>
  <c r="AS44" i="15"/>
  <c r="AC44" i="15"/>
  <c r="AC45" i="15" s="1"/>
  <c r="Y46" i="14"/>
  <c r="Y47" i="14" s="1"/>
  <c r="AY17" i="15"/>
  <c r="AY18" i="15" s="1"/>
  <c r="AX17" i="15"/>
  <c r="Y38" i="14"/>
  <c r="Y39" i="14" s="1"/>
  <c r="Y29" i="14"/>
  <c r="Y30" i="14" s="1"/>
  <c r="X46" i="14"/>
  <c r="X47" i="14" s="1"/>
  <c r="BA46" i="14"/>
  <c r="BA47" i="14" s="1"/>
  <c r="L98" i="15"/>
  <c r="AK46" i="14"/>
  <c r="AK47" i="14" s="1"/>
  <c r="Z46" i="14"/>
  <c r="Z47" i="14" s="1"/>
  <c r="O86" i="15"/>
  <c r="U27" i="14"/>
  <c r="U28" i="14" s="1"/>
  <c r="AS13" i="14"/>
  <c r="AS14" i="14" s="1"/>
  <c r="AS9" i="14"/>
  <c r="AS10" i="14" s="1"/>
  <c r="AS23" i="14"/>
  <c r="AS24" i="14"/>
  <c r="AS19" i="14"/>
  <c r="AS20" i="14" s="1"/>
  <c r="AS11" i="14"/>
  <c r="AS12" i="14" s="1"/>
  <c r="AS21" i="14"/>
  <c r="AS22" i="14" s="1"/>
  <c r="AC27" i="14"/>
  <c r="AC28" i="14" s="1"/>
  <c r="AK68" i="15"/>
  <c r="AK69" i="15" s="1"/>
  <c r="AK78" i="15"/>
  <c r="AK79" i="15" s="1"/>
  <c r="AK76" i="15"/>
  <c r="AK77" i="15" s="1"/>
  <c r="AK100" i="15"/>
  <c r="AK101" i="15" s="1"/>
  <c r="AK97" i="15"/>
  <c r="AK72" i="15"/>
  <c r="AK73" i="15" s="1"/>
  <c r="AK70" i="15"/>
  <c r="AK71" i="15" s="1"/>
  <c r="AK74" i="15"/>
  <c r="AK75" i="15" s="1"/>
  <c r="AK23" i="15"/>
  <c r="AK24" i="15" s="1"/>
  <c r="AK15" i="15"/>
  <c r="AK16" i="15" s="1"/>
  <c r="AK98" i="15"/>
  <c r="AK99" i="15" s="1"/>
  <c r="AK86" i="15"/>
  <c r="AK87" i="15" s="1"/>
  <c r="AK84" i="15"/>
  <c r="AK85" i="15" s="1"/>
  <c r="AK19" i="15"/>
  <c r="AK20" i="15" s="1"/>
  <c r="AK80" i="15"/>
  <c r="AK81" i="15" s="1"/>
  <c r="AK21" i="15"/>
  <c r="AK22" i="15" s="1"/>
  <c r="AK13" i="15"/>
  <c r="AK14" i="15" s="1"/>
  <c r="AK88" i="15"/>
  <c r="AK89" i="15" s="1"/>
  <c r="AK11" i="15"/>
  <c r="AK12" i="15" s="1"/>
  <c r="AK82" i="15"/>
  <c r="AK83" i="15" s="1"/>
  <c r="AK94" i="15"/>
  <c r="AK95" i="15" s="1"/>
  <c r="AK9" i="15"/>
  <c r="AK10" i="15" s="1"/>
  <c r="AK17" i="15"/>
  <c r="AK18" i="15" s="1"/>
  <c r="AK27" i="15"/>
  <c r="AK28" i="15"/>
  <c r="AK102" i="15"/>
  <c r="AK103" i="15" s="1"/>
  <c r="T80" i="15"/>
  <c r="T27" i="15"/>
  <c r="T28" i="15" s="1"/>
  <c r="T78" i="15"/>
  <c r="T79" i="15" s="1"/>
  <c r="T23" i="15"/>
  <c r="T24" i="15" s="1"/>
  <c r="T74" i="15"/>
  <c r="T75" i="15" s="1"/>
  <c r="T19" i="15"/>
  <c r="T20" i="15" s="1"/>
  <c r="T72" i="15"/>
  <c r="T73" i="15" s="1"/>
  <c r="T17" i="15"/>
  <c r="T18" i="15" s="1"/>
  <c r="T96" i="15"/>
  <c r="T97" i="15" s="1"/>
  <c r="T46" i="15"/>
  <c r="T47" i="15" s="1"/>
  <c r="T94" i="15"/>
  <c r="T95" i="15" s="1"/>
  <c r="T42" i="15"/>
  <c r="T43" i="15" s="1"/>
  <c r="T36" i="15"/>
  <c r="T37" i="15" s="1"/>
  <c r="T100" i="15"/>
  <c r="T101" i="15" s="1"/>
  <c r="T98" i="15"/>
  <c r="T99" i="15" s="1"/>
  <c r="T90" i="15"/>
  <c r="T91" i="15" s="1"/>
  <c r="T13" i="15"/>
  <c r="T14" i="15" s="1"/>
  <c r="T86" i="15"/>
  <c r="T87" i="15" s="1"/>
  <c r="T84" i="15"/>
  <c r="T85" i="15" s="1"/>
  <c r="T76" i="15"/>
  <c r="T77" i="15" s="1"/>
  <c r="T48" i="15"/>
  <c r="T49" i="15" s="1"/>
  <c r="T102" i="15"/>
  <c r="T103" i="15" s="1"/>
  <c r="T31" i="15"/>
  <c r="T32" i="15" s="1"/>
  <c r="T29" i="15"/>
  <c r="T30" i="15" s="1"/>
  <c r="T21" i="15"/>
  <c r="T22" i="15" s="1"/>
  <c r="T15" i="15"/>
  <c r="T16" i="15" s="1"/>
  <c r="T88" i="15"/>
  <c r="T89" i="15" s="1"/>
  <c r="T11" i="15"/>
  <c r="T12" i="15" s="1"/>
  <c r="T40" i="15"/>
  <c r="T41" i="15" s="1"/>
  <c r="T9" i="15"/>
  <c r="T10" i="15" s="1"/>
  <c r="T82" i="15"/>
  <c r="T83" i="15"/>
  <c r="T50" i="15"/>
  <c r="T51" i="15" s="1"/>
  <c r="T70" i="15"/>
  <c r="T71" i="15" s="1"/>
  <c r="T52" i="15"/>
  <c r="T53" i="15" s="1"/>
  <c r="T38" i="15"/>
  <c r="T39" i="15" s="1"/>
  <c r="AR27" i="14"/>
  <c r="AR28" i="14" s="1"/>
  <c r="AR11" i="14"/>
  <c r="AR12" i="14" s="1"/>
  <c r="AR19" i="14"/>
  <c r="AR20" i="14"/>
  <c r="AR23" i="14"/>
  <c r="AR24" i="14" s="1"/>
  <c r="AR9" i="14"/>
  <c r="AR10" i="14" s="1"/>
  <c r="AQ13" i="14"/>
  <c r="AQ14" i="14" s="1"/>
  <c r="AQ21" i="14"/>
  <c r="AQ22" i="14" s="1"/>
  <c r="AQ23" i="14"/>
  <c r="AQ24" i="14" s="1"/>
  <c r="AQ9" i="14"/>
  <c r="AQ10" i="14"/>
  <c r="AQ11" i="14"/>
  <c r="AQ12" i="14" s="1"/>
  <c r="F66" i="15"/>
  <c r="F67" i="15" s="1"/>
  <c r="F82" i="15"/>
  <c r="F83" i="15" s="1"/>
  <c r="F13" i="15"/>
  <c r="F14" i="15" s="1"/>
  <c r="F88" i="15"/>
  <c r="F89" i="15" s="1"/>
  <c r="F19" i="15"/>
  <c r="F20" i="15" s="1"/>
  <c r="F52" i="15"/>
  <c r="F53" i="15" s="1"/>
  <c r="F74" i="15"/>
  <c r="F75" i="15" s="1"/>
  <c r="F36" i="15"/>
  <c r="F37" i="15" s="1"/>
  <c r="F72" i="15"/>
  <c r="F73" i="15"/>
  <c r="F78" i="15"/>
  <c r="F79" i="15" s="1"/>
  <c r="F9" i="15"/>
  <c r="F10" i="15" s="1"/>
  <c r="F84" i="15"/>
  <c r="F85" i="15"/>
  <c r="F48" i="15"/>
  <c r="F49" i="15"/>
  <c r="F27" i="15"/>
  <c r="F28" i="15" s="1"/>
  <c r="F46" i="15"/>
  <c r="F47" i="15" s="1"/>
  <c r="F94" i="15"/>
  <c r="F95" i="15" s="1"/>
  <c r="F98" i="15"/>
  <c r="F99" i="15" s="1"/>
  <c r="F15" i="15"/>
  <c r="F16" i="15" s="1"/>
  <c r="F96" i="15"/>
  <c r="F97" i="15" s="1"/>
  <c r="F80" i="15"/>
  <c r="F81" i="15" s="1"/>
  <c r="F102" i="15"/>
  <c r="F103" i="15" s="1"/>
  <c r="F76" i="15"/>
  <c r="F77" i="15"/>
  <c r="F70" i="15"/>
  <c r="F71" i="15" s="1"/>
  <c r="F23" i="15"/>
  <c r="F24" i="15" s="1"/>
  <c r="F17" i="15"/>
  <c r="F18" i="15"/>
  <c r="F50" i="15"/>
  <c r="F51" i="15" s="1"/>
  <c r="F21" i="15"/>
  <c r="F22" i="15" s="1"/>
  <c r="F86" i="15"/>
  <c r="F87" i="15" s="1"/>
  <c r="F11" i="15"/>
  <c r="F12" i="15" s="1"/>
  <c r="F100" i="15"/>
  <c r="F101" i="15" s="1"/>
  <c r="AP9" i="14"/>
  <c r="AP10" i="14" s="1"/>
  <c r="AP17" i="14"/>
  <c r="AP18" i="14" s="1"/>
  <c r="AP21" i="14"/>
  <c r="AP22" i="14" s="1"/>
  <c r="AP13" i="14"/>
  <c r="AP14" i="14"/>
  <c r="AP15" i="14"/>
  <c r="AP16" i="14" s="1"/>
  <c r="AP23" i="14"/>
  <c r="AP24" i="14" s="1"/>
  <c r="AP27" i="14"/>
  <c r="AP28" i="14" s="1"/>
  <c r="AP11" i="14"/>
  <c r="AP12" i="14" s="1"/>
  <c r="AP19" i="14"/>
  <c r="AP20" i="14" s="1"/>
  <c r="AO11" i="14"/>
  <c r="AO12" i="14" s="1"/>
  <c r="AO27" i="14"/>
  <c r="AO28" i="14" s="1"/>
  <c r="AO23" i="14"/>
  <c r="AO24" i="14" s="1"/>
  <c r="AO19" i="14"/>
  <c r="AO20" i="14" s="1"/>
  <c r="AN19" i="14"/>
  <c r="AN20" i="14" s="1"/>
  <c r="AN13" i="14"/>
  <c r="AN14" i="14" s="1"/>
  <c r="AN21" i="14"/>
  <c r="AN22" i="14" s="1"/>
  <c r="AN11" i="14"/>
  <c r="AN12" i="14" s="1"/>
  <c r="AN9" i="14"/>
  <c r="AN10" i="14" s="1"/>
  <c r="AN15" i="14"/>
  <c r="AN16" i="14" s="1"/>
  <c r="AN23" i="14"/>
  <c r="AN24" i="14" s="1"/>
  <c r="AN27" i="14"/>
  <c r="AN28" i="14" s="1"/>
  <c r="AM23" i="14"/>
  <c r="AM24" i="14" s="1"/>
  <c r="AM27" i="14"/>
  <c r="AM28" i="14" s="1"/>
  <c r="AW60" i="15"/>
  <c r="AW61" i="15"/>
  <c r="AW50" i="15"/>
  <c r="AW51" i="15" s="1"/>
  <c r="AW100" i="15"/>
  <c r="AW101" i="15" s="1"/>
  <c r="AW80" i="15"/>
  <c r="AW81" i="15" s="1"/>
  <c r="AW48" i="15"/>
  <c r="AW49" i="15" s="1"/>
  <c r="AW98" i="15"/>
  <c r="AW99" i="15" s="1"/>
  <c r="AW78" i="15"/>
  <c r="AW79" i="15" s="1"/>
  <c r="AW46" i="15"/>
  <c r="AW47" i="15"/>
  <c r="AW76" i="15"/>
  <c r="AW77" i="15" s="1"/>
  <c r="AW42" i="15"/>
  <c r="AW43" i="15" s="1"/>
  <c r="AW94" i="15"/>
  <c r="AW95" i="15" s="1"/>
  <c r="AW74" i="15"/>
  <c r="AW75" i="15" s="1"/>
  <c r="AW70" i="15"/>
  <c r="AW71" i="15" s="1"/>
  <c r="AW38" i="15"/>
  <c r="AW39" i="15" s="1"/>
  <c r="AW40" i="15"/>
  <c r="AW41" i="15" s="1"/>
  <c r="AW19" i="15"/>
  <c r="AW20" i="15" s="1"/>
  <c r="AW17" i="15"/>
  <c r="AW18" i="15" s="1"/>
  <c r="AW88" i="15"/>
  <c r="AW89" i="15" s="1"/>
  <c r="AW82" i="15"/>
  <c r="AW83" i="15" s="1"/>
  <c r="AW15" i="15"/>
  <c r="AW16" i="15" s="1"/>
  <c r="AW84" i="15"/>
  <c r="AW85" i="15" s="1"/>
  <c r="AW11" i="15"/>
  <c r="AW12" i="15" s="1"/>
  <c r="AW52" i="15"/>
  <c r="AW53" i="15"/>
  <c r="AW21" i="15"/>
  <c r="AW22" i="15" s="1"/>
  <c r="AW102" i="15"/>
  <c r="AW103" i="15" s="1"/>
  <c r="AW36" i="15"/>
  <c r="AW37" i="15" s="1"/>
  <c r="AW13" i="15"/>
  <c r="AW14" i="15" s="1"/>
  <c r="AW9" i="15"/>
  <c r="AW10" i="15" s="1"/>
  <c r="AW90" i="15"/>
  <c r="AW91" i="15" s="1"/>
  <c r="AL19" i="14"/>
  <c r="AL20" i="14" s="1"/>
  <c r="AL23" i="14"/>
  <c r="AL24" i="14" s="1"/>
  <c r="AL13" i="14"/>
  <c r="AL14" i="14" s="1"/>
  <c r="AL15" i="14"/>
  <c r="AL16" i="14" s="1"/>
  <c r="AL21" i="14"/>
  <c r="AL22" i="14" s="1"/>
  <c r="AL27" i="14"/>
  <c r="AL28" i="14" s="1"/>
  <c r="AL11" i="14"/>
  <c r="AL12" i="14" s="1"/>
  <c r="AL9" i="14"/>
  <c r="AL10" i="14" s="1"/>
  <c r="R46" i="14"/>
  <c r="R47" i="14" s="1"/>
  <c r="J74" i="15"/>
  <c r="J75" i="15" s="1"/>
  <c r="J36" i="15"/>
  <c r="J37" i="15"/>
  <c r="J80" i="15"/>
  <c r="J81" i="15" s="1"/>
  <c r="J11" i="15"/>
  <c r="J12" i="15" s="1"/>
  <c r="J96" i="15"/>
  <c r="J97" i="15" s="1"/>
  <c r="J23" i="15"/>
  <c r="J24" i="15" s="1"/>
  <c r="J102" i="15"/>
  <c r="J103" i="15" s="1"/>
  <c r="J50" i="15"/>
  <c r="J51" i="15" s="1"/>
  <c r="J100" i="15"/>
  <c r="J101" i="15" s="1"/>
  <c r="J48" i="15"/>
  <c r="J49" i="15" s="1"/>
  <c r="J70" i="15"/>
  <c r="J71" i="15" s="1"/>
  <c r="J72" i="15"/>
  <c r="J73" i="15" s="1"/>
  <c r="J15" i="15"/>
  <c r="J16" i="15" s="1"/>
  <c r="J94" i="15"/>
  <c r="J95" i="15" s="1"/>
  <c r="J21" i="15"/>
  <c r="J22" i="15" s="1"/>
  <c r="J52" i="15"/>
  <c r="J53" i="15" s="1"/>
  <c r="J82" i="15"/>
  <c r="J83" i="15" s="1"/>
  <c r="J46" i="15"/>
  <c r="J47" i="15"/>
  <c r="J13" i="15"/>
  <c r="J14" i="15" s="1"/>
  <c r="J78" i="15"/>
  <c r="J79" i="15" s="1"/>
  <c r="J88" i="15"/>
  <c r="J89" i="15" s="1"/>
  <c r="J9" i="15"/>
  <c r="J10" i="15" s="1"/>
  <c r="J76" i="15"/>
  <c r="J77" i="15" s="1"/>
  <c r="J86" i="15"/>
  <c r="J87" i="15" s="1"/>
  <c r="J27" i="15"/>
  <c r="J28" i="15" s="1"/>
  <c r="J84" i="15"/>
  <c r="J85" i="15" s="1"/>
  <c r="J19" i="15"/>
  <c r="J20" i="15" s="1"/>
  <c r="J98" i="15"/>
  <c r="J99" i="15" s="1"/>
  <c r="J17" i="15"/>
  <c r="J18" i="15" s="1"/>
  <c r="AR102" i="15"/>
  <c r="AR103" i="15" s="1"/>
  <c r="AR98" i="15"/>
  <c r="AR99" i="15" s="1"/>
  <c r="AR94" i="15"/>
  <c r="AR95" i="15" s="1"/>
  <c r="AR88" i="15"/>
  <c r="AR89" i="15" s="1"/>
  <c r="AR80" i="15"/>
  <c r="AR81" i="15" s="1"/>
  <c r="AR78" i="15"/>
  <c r="AR79" i="15" s="1"/>
  <c r="AR13" i="15"/>
  <c r="AR14" i="15" s="1"/>
  <c r="AR84" i="15"/>
  <c r="AR85" i="15" s="1"/>
  <c r="AR76" i="15"/>
  <c r="AR77" i="15" s="1"/>
  <c r="AR96" i="15"/>
  <c r="AR97" i="15" s="1"/>
  <c r="AR70" i="15"/>
  <c r="AR71" i="15" s="1"/>
  <c r="AR9" i="15"/>
  <c r="AR10" i="15" s="1"/>
  <c r="AR21" i="15"/>
  <c r="AR22" i="15" s="1"/>
  <c r="AR19" i="15"/>
  <c r="AR20" i="15" s="1"/>
  <c r="AR11" i="15"/>
  <c r="AR12" i="15"/>
  <c r="AR82" i="15"/>
  <c r="AR83" i="15" s="1"/>
  <c r="AR74" i="15"/>
  <c r="AR75" i="15" s="1"/>
  <c r="AR17" i="15"/>
  <c r="AR18" i="15" s="1"/>
  <c r="AR72" i="15"/>
  <c r="AR73" i="15" s="1"/>
  <c r="AR86" i="15"/>
  <c r="AR87" i="15" s="1"/>
  <c r="AR27" i="15"/>
  <c r="AR28" i="15" s="1"/>
  <c r="AR23" i="15"/>
  <c r="AR24" i="15" s="1"/>
  <c r="AR15" i="15"/>
  <c r="AR16" i="15" s="1"/>
  <c r="AR100" i="15"/>
  <c r="AR101" i="15" s="1"/>
  <c r="AB19" i="15"/>
  <c r="AB20" i="15" s="1"/>
  <c r="AB80" i="15"/>
  <c r="AB81" i="15" s="1"/>
  <c r="AB98" i="15"/>
  <c r="AB99" i="15" s="1"/>
  <c r="AB17" i="15"/>
  <c r="AB18" i="15" s="1"/>
  <c r="AB78" i="15"/>
  <c r="AB79" i="15" s="1"/>
  <c r="AB96" i="15"/>
  <c r="AB97" i="15" s="1"/>
  <c r="AB11" i="15"/>
  <c r="AB12" i="15" s="1"/>
  <c r="AB76" i="15"/>
  <c r="AB77" i="15" s="1"/>
  <c r="AB82" i="15"/>
  <c r="AB83" i="15" s="1"/>
  <c r="AB9" i="15"/>
  <c r="AB10" i="15" s="1"/>
  <c r="AB74" i="15"/>
  <c r="AB75" i="15" s="1"/>
  <c r="AB72" i="15"/>
  <c r="AB73" i="15" s="1"/>
  <c r="AB102" i="15"/>
  <c r="AB103" i="15" s="1"/>
  <c r="AB100" i="15"/>
  <c r="AB101" i="15" s="1"/>
  <c r="AB70" i="15"/>
  <c r="AB71" i="15" s="1"/>
  <c r="AB94" i="15"/>
  <c r="AB95" i="15" s="1"/>
  <c r="AB88" i="15"/>
  <c r="AB89" i="15" s="1"/>
  <c r="AB15" i="15"/>
  <c r="AB16" i="15" s="1"/>
  <c r="AB23" i="15"/>
  <c r="AB24" i="15" s="1"/>
  <c r="AB21" i="15"/>
  <c r="AB22" i="15" s="1"/>
  <c r="AB86" i="15"/>
  <c r="AB87" i="15" s="1"/>
  <c r="AB84" i="15"/>
  <c r="AB85" i="15" s="1"/>
  <c r="AB13" i="15"/>
  <c r="AB14" i="15" s="1"/>
  <c r="I52" i="15"/>
  <c r="I53" i="15" s="1"/>
  <c r="I74" i="15"/>
  <c r="I75" i="15" s="1"/>
  <c r="I36" i="15"/>
  <c r="I37" i="15"/>
  <c r="I86" i="15"/>
  <c r="I87" i="15" s="1"/>
  <c r="I17" i="15"/>
  <c r="I18" i="15"/>
  <c r="I96" i="15"/>
  <c r="I97" i="15" s="1"/>
  <c r="I23" i="15"/>
  <c r="I24" i="15" s="1"/>
  <c r="I94" i="15"/>
  <c r="I95" i="15" s="1"/>
  <c r="I21" i="15"/>
  <c r="I22" i="15" s="1"/>
  <c r="I100" i="15"/>
  <c r="I101" i="15" s="1"/>
  <c r="I48" i="15"/>
  <c r="I49" i="15" s="1"/>
  <c r="I98" i="15"/>
  <c r="I99" i="15" s="1"/>
  <c r="I82" i="15"/>
  <c r="I83" i="15" s="1"/>
  <c r="I46" i="15"/>
  <c r="I47" i="15" s="1"/>
  <c r="I70" i="15"/>
  <c r="I71" i="15" s="1"/>
  <c r="I13" i="15"/>
  <c r="I14" i="15" s="1"/>
  <c r="I76" i="15"/>
  <c r="I77" i="15" s="1"/>
  <c r="I72" i="15"/>
  <c r="I73" i="15" s="1"/>
  <c r="I15" i="15"/>
  <c r="I16" i="15" s="1"/>
  <c r="I80" i="15"/>
  <c r="I81" i="15" s="1"/>
  <c r="I88" i="15"/>
  <c r="I89" i="15" s="1"/>
  <c r="I78" i="15"/>
  <c r="I79" i="15" s="1"/>
  <c r="I19" i="15"/>
  <c r="I20" i="15" s="1"/>
  <c r="I11" i="15"/>
  <c r="I12" i="15" s="1"/>
  <c r="I50" i="15"/>
  <c r="I51" i="15" s="1"/>
  <c r="I102" i="15"/>
  <c r="I103" i="15" s="1"/>
  <c r="I27" i="15"/>
  <c r="I28" i="15" s="1"/>
  <c r="I9" i="15"/>
  <c r="I10" i="15" s="1"/>
  <c r="I84" i="15"/>
  <c r="I85" i="15" s="1"/>
  <c r="AQ68" i="15"/>
  <c r="AQ69" i="15" s="1"/>
  <c r="AQ27" i="15"/>
  <c r="AQ28" i="15" s="1"/>
  <c r="AQ21" i="15"/>
  <c r="AQ22" i="15" s="1"/>
  <c r="AQ17" i="15"/>
  <c r="AQ18" i="15" s="1"/>
  <c r="AQ13" i="15"/>
  <c r="AQ14" i="15" s="1"/>
  <c r="AQ86" i="15"/>
  <c r="AQ87" i="15" s="1"/>
  <c r="AQ84" i="15"/>
  <c r="AQ85" i="15" s="1"/>
  <c r="AQ82" i="15"/>
  <c r="AQ83" i="15" s="1"/>
  <c r="AQ80" i="15"/>
  <c r="AQ81" i="15" s="1"/>
  <c r="AQ78" i="15"/>
  <c r="AQ79" i="15"/>
  <c r="AQ102" i="15"/>
  <c r="AQ103" i="15" s="1"/>
  <c r="AQ98" i="15"/>
  <c r="AQ99" i="15" s="1"/>
  <c r="AQ94" i="15"/>
  <c r="AQ95" i="15" s="1"/>
  <c r="AQ76" i="15"/>
  <c r="AQ77" i="15" s="1"/>
  <c r="AQ100" i="15"/>
  <c r="AQ101" i="15" s="1"/>
  <c r="AQ88" i="15"/>
  <c r="AQ89" i="15" s="1"/>
  <c r="AQ11" i="15"/>
  <c r="AQ12" i="15" s="1"/>
  <c r="AQ74" i="15"/>
  <c r="AQ75" i="15" s="1"/>
  <c r="AQ19" i="15"/>
  <c r="AQ20" i="15"/>
  <c r="AQ96" i="15"/>
  <c r="AQ97" i="15" s="1"/>
  <c r="AQ70" i="15"/>
  <c r="AQ71" i="15" s="1"/>
  <c r="AQ72" i="15"/>
  <c r="AQ73" i="15" s="1"/>
  <c r="AQ23" i="15"/>
  <c r="AQ24" i="15" s="1"/>
  <c r="AQ15" i="15"/>
  <c r="AQ16" i="15" s="1"/>
  <c r="AA100" i="15"/>
  <c r="AA27" i="15"/>
  <c r="H98" i="15"/>
  <c r="H99" i="15" s="1"/>
  <c r="H46" i="15"/>
  <c r="H47" i="15" s="1"/>
  <c r="H52" i="15"/>
  <c r="H53" i="15" s="1"/>
  <c r="H80" i="15"/>
  <c r="H81" i="15" s="1"/>
  <c r="H11" i="15"/>
  <c r="H12" i="15" s="1"/>
  <c r="H86" i="15"/>
  <c r="H87" i="15" s="1"/>
  <c r="H17" i="15"/>
  <c r="H18" i="15" s="1"/>
  <c r="H15" i="15"/>
  <c r="H16" i="15" s="1"/>
  <c r="H94" i="15"/>
  <c r="H95" i="15" s="1"/>
  <c r="H21" i="15"/>
  <c r="H22" i="15" s="1"/>
  <c r="H82" i="15"/>
  <c r="H83" i="15" s="1"/>
  <c r="H70" i="15"/>
  <c r="H71" i="15" s="1"/>
  <c r="H102" i="15"/>
  <c r="H103" i="15" s="1"/>
  <c r="H48" i="15"/>
  <c r="H49" i="15" s="1"/>
  <c r="H96" i="15"/>
  <c r="H97" i="15" s="1"/>
  <c r="H72" i="15"/>
  <c r="H73" i="15" s="1"/>
  <c r="H23" i="15"/>
  <c r="H24" i="15" s="1"/>
  <c r="H88" i="15"/>
  <c r="H89" i="15" s="1"/>
  <c r="H100" i="15"/>
  <c r="H101" i="15" s="1"/>
  <c r="H74" i="15"/>
  <c r="H75" i="15"/>
  <c r="H13" i="15"/>
  <c r="H14" i="15" s="1"/>
  <c r="H27" i="15"/>
  <c r="H28" i="15" s="1"/>
  <c r="H78" i="15"/>
  <c r="H79" i="15"/>
  <c r="H76" i="15"/>
  <c r="H77" i="15" s="1"/>
  <c r="H50" i="15"/>
  <c r="H51" i="15"/>
  <c r="H9" i="15"/>
  <c r="H10" i="15" s="1"/>
  <c r="AP74" i="15"/>
  <c r="AP75" i="15" s="1"/>
  <c r="AP27" i="15"/>
  <c r="AP28" i="15"/>
  <c r="AP17" i="15"/>
  <c r="AP18" i="15" s="1"/>
  <c r="AP13" i="15"/>
  <c r="AP14" i="15" s="1"/>
  <c r="AP9" i="15"/>
  <c r="AP10" i="15" s="1"/>
  <c r="AP72" i="15"/>
  <c r="AP73" i="15" s="1"/>
  <c r="AP70" i="15"/>
  <c r="AP71" i="15"/>
  <c r="AP23" i="15"/>
  <c r="AP24" i="15" s="1"/>
  <c r="AP19" i="15"/>
  <c r="AP20" i="15" s="1"/>
  <c r="AP11" i="15"/>
  <c r="AP12" i="15" s="1"/>
  <c r="AP88" i="15"/>
  <c r="AP89" i="15" s="1"/>
  <c r="AP86" i="15"/>
  <c r="AP87" i="15" s="1"/>
  <c r="AP80" i="15"/>
  <c r="AP81" i="15"/>
  <c r="AP100" i="15"/>
  <c r="AP101" i="15" s="1"/>
  <c r="AP78" i="15"/>
  <c r="AP79" i="15" s="1"/>
  <c r="AP76" i="15"/>
  <c r="AP77" i="15" s="1"/>
  <c r="AP94" i="15"/>
  <c r="AP95" i="15" s="1"/>
  <c r="AP98" i="15"/>
  <c r="AP99" i="15" s="1"/>
  <c r="AP102" i="15"/>
  <c r="AP103" i="15" s="1"/>
  <c r="AP84" i="15"/>
  <c r="AP85" i="15" s="1"/>
  <c r="AP82" i="15"/>
  <c r="AP83" i="15" s="1"/>
  <c r="Z94" i="15"/>
  <c r="Z95" i="15" s="1"/>
  <c r="Z21" i="15"/>
  <c r="Z22" i="15" s="1"/>
  <c r="Z17" i="15"/>
  <c r="Z18" i="15" s="1"/>
  <c r="Z13" i="15"/>
  <c r="Z14" i="15" s="1"/>
  <c r="Z23" i="15"/>
  <c r="Z24" i="15" s="1"/>
  <c r="Z15" i="15"/>
  <c r="Z16" i="15" s="1"/>
  <c r="Z88" i="15"/>
  <c r="Z89" i="15" s="1"/>
  <c r="Z98" i="15"/>
  <c r="Z99" i="15" s="1"/>
  <c r="Z11" i="15"/>
  <c r="Z12" i="15" s="1"/>
  <c r="Z100" i="15"/>
  <c r="Z101" i="15" s="1"/>
  <c r="Z96" i="15"/>
  <c r="Z97" i="15" s="1"/>
  <c r="Z102" i="15"/>
  <c r="Z103" i="15"/>
  <c r="G88" i="15"/>
  <c r="G89" i="15" s="1"/>
  <c r="G19" i="15"/>
  <c r="G20" i="15" s="1"/>
  <c r="G98" i="15"/>
  <c r="G99" i="15" s="1"/>
  <c r="G46" i="15"/>
  <c r="G47" i="15" s="1"/>
  <c r="G74" i="15"/>
  <c r="G75" i="15" s="1"/>
  <c r="G36" i="15"/>
  <c r="G37" i="15" s="1"/>
  <c r="G80" i="15"/>
  <c r="G81" i="15" s="1"/>
  <c r="G11" i="15"/>
  <c r="G12" i="15" s="1"/>
  <c r="G78" i="15"/>
  <c r="G79" i="15" s="1"/>
  <c r="G9" i="15"/>
  <c r="G10" i="15" s="1"/>
  <c r="G84" i="15"/>
  <c r="G85" i="15" s="1"/>
  <c r="G15" i="15"/>
  <c r="G16" i="15" s="1"/>
  <c r="G94" i="15"/>
  <c r="G95" i="15" s="1"/>
  <c r="G13" i="15"/>
  <c r="G14" i="15" s="1"/>
  <c r="G102" i="15"/>
  <c r="G103" i="15" s="1"/>
  <c r="G96" i="15"/>
  <c r="G97" i="15" s="1"/>
  <c r="G72" i="15"/>
  <c r="G73" i="15" s="1"/>
  <c r="G82" i="15"/>
  <c r="G83" i="15" s="1"/>
  <c r="G17" i="15"/>
  <c r="G18" i="15" s="1"/>
  <c r="G70" i="15"/>
  <c r="G71" i="15" s="1"/>
  <c r="G100" i="15"/>
  <c r="G101" i="15" s="1"/>
  <c r="G27" i="15"/>
  <c r="G28" i="15" s="1"/>
  <c r="G23" i="15"/>
  <c r="G24" i="15" s="1"/>
  <c r="G21" i="15"/>
  <c r="G22" i="15" s="1"/>
  <c r="G50" i="15"/>
  <c r="G51" i="15" s="1"/>
  <c r="G52" i="15"/>
  <c r="G53" i="15" s="1"/>
  <c r="G76" i="15"/>
  <c r="G77" i="15" s="1"/>
  <c r="G48" i="15"/>
  <c r="G49" i="15" s="1"/>
  <c r="G86" i="15"/>
  <c r="G87" i="15" s="1"/>
  <c r="AG46" i="14"/>
  <c r="AG47" i="14" s="1"/>
  <c r="AO68" i="15"/>
  <c r="AO69" i="15" s="1"/>
  <c r="AO27" i="15"/>
  <c r="AO28" i="15" s="1"/>
  <c r="AO21" i="15"/>
  <c r="AO22" i="15" s="1"/>
  <c r="AO17" i="15"/>
  <c r="AO18" i="15" s="1"/>
  <c r="AO13" i="15"/>
  <c r="AO14" i="15" s="1"/>
  <c r="AO9" i="15"/>
  <c r="AO10" i="15" s="1"/>
  <c r="AO88" i="15"/>
  <c r="AO89" i="15" s="1"/>
  <c r="AO86" i="15"/>
  <c r="AO87" i="15" s="1"/>
  <c r="AO84" i="15"/>
  <c r="AO85" i="15" s="1"/>
  <c r="AO76" i="15"/>
  <c r="AO77" i="15" s="1"/>
  <c r="AO23" i="15"/>
  <c r="AO24" i="15" s="1"/>
  <c r="AO19" i="15"/>
  <c r="AO20" i="15" s="1"/>
  <c r="AO15" i="15"/>
  <c r="AO16" i="15" s="1"/>
  <c r="AO11" i="15"/>
  <c r="AO12" i="15" s="1"/>
  <c r="AO74" i="15"/>
  <c r="AO75" i="15" s="1"/>
  <c r="AO78" i="15"/>
  <c r="AO79" i="15" s="1"/>
  <c r="AO70" i="15"/>
  <c r="AO71" i="15" s="1"/>
  <c r="AO100" i="15"/>
  <c r="AO101" i="15" s="1"/>
  <c r="AO82" i="15"/>
  <c r="AO83" i="15" s="1"/>
  <c r="AO98" i="15"/>
  <c r="AO99" i="15" s="1"/>
  <c r="AO80" i="15"/>
  <c r="AO81" i="15" s="1"/>
  <c r="AO72" i="15"/>
  <c r="AO73" i="15" s="1"/>
  <c r="AO96" i="15"/>
  <c r="AO97" i="15" s="1"/>
  <c r="AO102" i="15"/>
  <c r="AO103" i="15" s="1"/>
  <c r="AO94" i="15"/>
  <c r="AO95" i="15" s="1"/>
  <c r="Y23" i="15"/>
  <c r="Y24" i="15" s="1"/>
  <c r="Y88" i="15"/>
  <c r="Y89" i="15" s="1"/>
  <c r="Y84" i="15"/>
  <c r="Y85" i="15" s="1"/>
  <c r="Y102" i="15"/>
  <c r="Y103" i="15"/>
  <c r="Y21" i="15"/>
  <c r="Y22" i="15" s="1"/>
  <c r="Y80" i="15"/>
  <c r="Y98" i="15"/>
  <c r="Y99" i="15" s="1"/>
  <c r="Y19" i="15"/>
  <c r="Y20" i="15" s="1"/>
  <c r="Y78" i="15"/>
  <c r="Y79" i="15" s="1"/>
  <c r="Y96" i="15"/>
  <c r="Y97" i="15" s="1"/>
  <c r="Y13" i="15"/>
  <c r="Y14" i="15" s="1"/>
  <c r="Y94" i="15"/>
  <c r="Y95" i="15" s="1"/>
  <c r="Y52" i="15"/>
  <c r="Y53" i="15" s="1"/>
  <c r="Y50" i="15"/>
  <c r="Y51" i="15" s="1"/>
  <c r="Y15" i="15"/>
  <c r="Y16" i="15" s="1"/>
  <c r="Y11" i="15"/>
  <c r="Y12" i="15" s="1"/>
  <c r="Y9" i="15"/>
  <c r="Y10" i="15" s="1"/>
  <c r="Y48" i="15"/>
  <c r="Y49" i="15" s="1"/>
  <c r="Y46" i="15"/>
  <c r="Y47" i="15" s="1"/>
  <c r="Y76" i="15"/>
  <c r="Y77" i="15" s="1"/>
  <c r="Y74" i="15"/>
  <c r="Y75" i="15" s="1"/>
  <c r="Y17" i="15"/>
  <c r="Y18" i="15"/>
  <c r="Y82" i="15"/>
  <c r="Y83" i="15" s="1"/>
  <c r="Y100" i="15"/>
  <c r="Y101" i="15" s="1"/>
  <c r="AX11" i="14"/>
  <c r="AX12" i="14" s="1"/>
  <c r="AX9" i="14"/>
  <c r="AX10" i="14" s="1"/>
  <c r="AX25" i="14"/>
  <c r="AX26" i="14" s="1"/>
  <c r="AX23" i="14"/>
  <c r="AX24" i="14" s="1"/>
  <c r="AX15" i="14"/>
  <c r="AX16" i="14" s="1"/>
  <c r="AX21" i="14"/>
  <c r="AX22" i="14" s="1"/>
  <c r="AX19" i="14"/>
  <c r="AX20" i="14" s="1"/>
  <c r="AX17" i="14"/>
  <c r="AX18" i="14" s="1"/>
  <c r="AX13" i="14"/>
  <c r="AX14" i="14" s="1"/>
  <c r="AN100" i="15"/>
  <c r="AN101" i="15" s="1"/>
  <c r="AN96" i="15"/>
  <c r="AN97" i="15" s="1"/>
  <c r="AN82" i="15"/>
  <c r="AN83" i="15"/>
  <c r="AN80" i="15"/>
  <c r="AN81" i="15" s="1"/>
  <c r="AN78" i="15"/>
  <c r="AN79" i="15"/>
  <c r="AN27" i="15"/>
  <c r="AN28" i="15" s="1"/>
  <c r="AN21" i="15"/>
  <c r="AN22" i="15" s="1"/>
  <c r="AN17" i="15"/>
  <c r="AN18" i="15" s="1"/>
  <c r="AN13" i="15"/>
  <c r="AN14" i="15" s="1"/>
  <c r="AN9" i="15"/>
  <c r="AN10" i="15" s="1"/>
  <c r="AN76" i="15"/>
  <c r="AN77" i="15" s="1"/>
  <c r="AN74" i="15"/>
  <c r="AN75" i="15" s="1"/>
  <c r="AN72" i="15"/>
  <c r="AN73" i="15" s="1"/>
  <c r="AN98" i="15"/>
  <c r="AN99" i="15" s="1"/>
  <c r="AN88" i="15"/>
  <c r="AN89" i="15" s="1"/>
  <c r="AN19" i="15"/>
  <c r="AN20" i="15" s="1"/>
  <c r="AN86" i="15"/>
  <c r="AN87" i="15" s="1"/>
  <c r="AN84" i="15"/>
  <c r="AN85" i="15" s="1"/>
  <c r="AN11" i="15"/>
  <c r="AN12" i="15" s="1"/>
  <c r="AN70" i="15"/>
  <c r="AN71" i="15" s="1"/>
  <c r="AN102" i="15"/>
  <c r="AN103" i="15" s="1"/>
  <c r="AN94" i="15"/>
  <c r="AN95" i="15" s="1"/>
  <c r="AN23" i="15"/>
  <c r="AN24" i="15"/>
  <c r="AN15" i="15"/>
  <c r="AN16" i="15" s="1"/>
  <c r="W21" i="15"/>
  <c r="W22" i="15" s="1"/>
  <c r="W23" i="15"/>
  <c r="W24" i="15" s="1"/>
  <c r="W17" i="15"/>
  <c r="W18" i="15" s="1"/>
  <c r="W19" i="15"/>
  <c r="W20" i="15" s="1"/>
  <c r="W11" i="15"/>
  <c r="W12" i="15" s="1"/>
  <c r="W13" i="15"/>
  <c r="W14" i="15" s="1"/>
  <c r="W9" i="15"/>
  <c r="W10" i="15" s="1"/>
  <c r="W15" i="15"/>
  <c r="W16" i="15" s="1"/>
  <c r="AW46" i="14"/>
  <c r="AW47" i="14" s="1"/>
  <c r="AE46" i="14"/>
  <c r="AE47" i="14" s="1"/>
  <c r="L46" i="14"/>
  <c r="L47" i="14" s="1"/>
  <c r="AM70" i="15"/>
  <c r="AM71" i="15" s="1"/>
  <c r="AM100" i="15"/>
  <c r="AM101" i="15" s="1"/>
  <c r="AM96" i="15"/>
  <c r="AM97" i="15" s="1"/>
  <c r="AM27" i="15"/>
  <c r="AM28" i="15" s="1"/>
  <c r="AM21" i="15"/>
  <c r="AM22" i="15" s="1"/>
  <c r="AM17" i="15"/>
  <c r="AM18" i="15" s="1"/>
  <c r="AM13" i="15"/>
  <c r="AM14" i="15" s="1"/>
  <c r="AM9" i="15"/>
  <c r="AM10" i="15" s="1"/>
  <c r="AM102" i="15"/>
  <c r="AM103" i="15" s="1"/>
  <c r="AM98" i="15"/>
  <c r="AM99" i="15"/>
  <c r="AM94" i="15"/>
  <c r="AM95" i="15" s="1"/>
  <c r="AM84" i="15"/>
  <c r="AM85" i="15" s="1"/>
  <c r="AM82" i="15"/>
  <c r="AM83" i="15" s="1"/>
  <c r="AM76" i="15"/>
  <c r="AM77" i="15" s="1"/>
  <c r="AM72" i="15"/>
  <c r="AM73" i="15" s="1"/>
  <c r="AM74" i="15"/>
  <c r="AM75" i="15" s="1"/>
  <c r="AM11" i="15"/>
  <c r="AM12" i="15"/>
  <c r="AM19" i="15"/>
  <c r="AM20" i="15" s="1"/>
  <c r="AM80" i="15"/>
  <c r="AM81" i="15" s="1"/>
  <c r="AM88" i="15"/>
  <c r="AM89" i="15" s="1"/>
  <c r="AM86" i="15"/>
  <c r="AM87" i="15" s="1"/>
  <c r="AM23" i="15"/>
  <c r="AM24" i="15"/>
  <c r="AM15" i="15"/>
  <c r="AM16" i="15" s="1"/>
  <c r="AM78" i="15"/>
  <c r="AM79" i="15" s="1"/>
  <c r="V13" i="15"/>
  <c r="V14" i="15" s="1"/>
  <c r="V15" i="15"/>
  <c r="V16" i="15" s="1"/>
  <c r="V9" i="15"/>
  <c r="V10" i="15" s="1"/>
  <c r="V19" i="15"/>
  <c r="V20" i="15" s="1"/>
  <c r="V17" i="15"/>
  <c r="V18" i="15" s="1"/>
  <c r="V23" i="15"/>
  <c r="V24" i="15" s="1"/>
  <c r="V21" i="15"/>
  <c r="V22" i="15" s="1"/>
  <c r="V11" i="15"/>
  <c r="V12" i="15"/>
  <c r="AL88" i="15"/>
  <c r="AL89" i="15" s="1"/>
  <c r="AL100" i="15"/>
  <c r="AL101" i="15" s="1"/>
  <c r="AL96" i="15"/>
  <c r="AL97" i="15" s="1"/>
  <c r="AL86" i="15"/>
  <c r="AL87" i="15" s="1"/>
  <c r="AL84" i="15"/>
  <c r="AL85" i="15" s="1"/>
  <c r="AL82" i="15"/>
  <c r="AL83" i="15" s="1"/>
  <c r="AL27" i="15"/>
  <c r="AL28" i="15" s="1"/>
  <c r="AL21" i="15"/>
  <c r="AL22" i="15" s="1"/>
  <c r="AL17" i="15"/>
  <c r="AL18" i="15" s="1"/>
  <c r="AL13" i="15"/>
  <c r="AL14" i="15" s="1"/>
  <c r="AL9" i="15"/>
  <c r="AL10" i="15" s="1"/>
  <c r="AL80" i="15"/>
  <c r="AL81" i="15" s="1"/>
  <c r="AL72" i="15"/>
  <c r="AL73" i="15" s="1"/>
  <c r="AL102" i="15"/>
  <c r="AL103" i="15" s="1"/>
  <c r="AL98" i="15"/>
  <c r="AL99" i="15" s="1"/>
  <c r="AL94" i="15"/>
  <c r="AL95" i="15" s="1"/>
  <c r="AL70" i="15"/>
  <c r="AL71" i="15" s="1"/>
  <c r="AL23" i="15"/>
  <c r="AL24" i="15" s="1"/>
  <c r="AL15" i="15"/>
  <c r="AL16" i="15" s="1"/>
  <c r="AL78" i="15"/>
  <c r="AL79" i="15" s="1"/>
  <c r="AL76" i="15"/>
  <c r="AL77" i="15" s="1"/>
  <c r="AL19" i="15"/>
  <c r="AL20" i="15" s="1"/>
  <c r="AL74" i="15"/>
  <c r="AL75" i="15" s="1"/>
  <c r="AL11" i="15"/>
  <c r="AL12" i="15" s="1"/>
  <c r="U13" i="15"/>
  <c r="U14" i="15" s="1"/>
  <c r="U23" i="15"/>
  <c r="U24" i="15" s="1"/>
  <c r="U15" i="15"/>
  <c r="U16" i="15" s="1"/>
  <c r="U9" i="15"/>
  <c r="U10" i="15" s="1"/>
  <c r="U19" i="15"/>
  <c r="U20" i="15" s="1"/>
  <c r="U17" i="15"/>
  <c r="U18" i="15" s="1"/>
  <c r="U21" i="15"/>
  <c r="U22" i="15" s="1"/>
  <c r="U11" i="15"/>
  <c r="U12" i="15" s="1"/>
  <c r="AR25" i="14"/>
  <c r="AR26" i="14" s="1"/>
  <c r="AR50" i="14"/>
  <c r="AR51" i="14"/>
  <c r="AR78" i="14"/>
  <c r="AR79" i="14" s="1"/>
  <c r="AR76" i="14"/>
  <c r="AR77" i="14" s="1"/>
  <c r="AR98" i="14"/>
  <c r="AR99" i="14" s="1"/>
  <c r="AR72" i="14"/>
  <c r="AR73" i="14" s="1"/>
  <c r="AR74" i="14"/>
  <c r="AR75" i="14" s="1"/>
  <c r="AR70" i="14"/>
  <c r="AR71" i="14" s="1"/>
  <c r="AR102" i="14"/>
  <c r="AR103" i="14" s="1"/>
  <c r="AR90" i="14"/>
  <c r="AR91" i="14" s="1"/>
  <c r="AR86" i="14"/>
  <c r="AR87" i="14" s="1"/>
  <c r="AR84" i="14"/>
  <c r="AR85" i="14" s="1"/>
  <c r="AR82" i="14"/>
  <c r="AR83" i="14" s="1"/>
  <c r="AR94" i="14"/>
  <c r="AR95" i="14" s="1"/>
  <c r="AR100" i="14"/>
  <c r="AR101" i="14" s="1"/>
  <c r="AR88" i="14"/>
  <c r="AR89" i="14" s="1"/>
  <c r="AB46" i="14"/>
  <c r="AB47" i="14" s="1"/>
  <c r="I90" i="14"/>
  <c r="I91" i="14" s="1"/>
  <c r="I11" i="14"/>
  <c r="I12" i="14" s="1"/>
  <c r="I96" i="14"/>
  <c r="I97" i="14" s="1"/>
  <c r="I100" i="14"/>
  <c r="I101" i="14" s="1"/>
  <c r="I19" i="14"/>
  <c r="I20" i="14" s="1"/>
  <c r="I27" i="14"/>
  <c r="I28" i="14" s="1"/>
  <c r="I13" i="14"/>
  <c r="I14" i="14" s="1"/>
  <c r="I17" i="14"/>
  <c r="I18" i="14" s="1"/>
  <c r="I86" i="14"/>
  <c r="I87" i="14" s="1"/>
  <c r="I74" i="14"/>
  <c r="I75" i="14" s="1"/>
  <c r="I80" i="14"/>
  <c r="I81" i="14" s="1"/>
  <c r="I9" i="14"/>
  <c r="I10" i="14" s="1"/>
  <c r="I78" i="14"/>
  <c r="I79" i="14"/>
  <c r="I98" i="14"/>
  <c r="I99" i="14" s="1"/>
  <c r="I15" i="14"/>
  <c r="I16" i="14" s="1"/>
  <c r="I50" i="14"/>
  <c r="I51" i="14" s="1"/>
  <c r="I23" i="14"/>
  <c r="I24" i="14" s="1"/>
  <c r="I70" i="14"/>
  <c r="I71" i="14" s="1"/>
  <c r="I72" i="14"/>
  <c r="I73" i="14" s="1"/>
  <c r="I84" i="14"/>
  <c r="I85" i="14" s="1"/>
  <c r="I102" i="14"/>
  <c r="I103" i="14" s="1"/>
  <c r="I21" i="14"/>
  <c r="I22" i="14" s="1"/>
  <c r="I54" i="14"/>
  <c r="I55" i="14" s="1"/>
  <c r="I36" i="14"/>
  <c r="I37" i="14"/>
  <c r="I76" i="14"/>
  <c r="I77" i="14" s="1"/>
  <c r="I82" i="14"/>
  <c r="I83" i="14" s="1"/>
  <c r="I52" i="14"/>
  <c r="I53" i="14" s="1"/>
  <c r="AA25" i="14"/>
  <c r="AA26" i="14" s="1"/>
  <c r="AA80" i="14"/>
  <c r="AA81" i="14" s="1"/>
  <c r="AA21" i="14"/>
  <c r="AA22" i="14" s="1"/>
  <c r="AA102" i="14"/>
  <c r="AA103" i="14" s="1"/>
  <c r="AA76" i="14"/>
  <c r="AA77" i="14" s="1"/>
  <c r="AA36" i="14"/>
  <c r="AA37" i="14" s="1"/>
  <c r="AA70" i="14"/>
  <c r="AA71" i="14" s="1"/>
  <c r="AA78" i="14"/>
  <c r="AA79" i="14" s="1"/>
  <c r="AA19" i="14"/>
  <c r="AA20" i="14" s="1"/>
  <c r="AA17" i="14"/>
  <c r="AA18" i="14" s="1"/>
  <c r="AA100" i="14"/>
  <c r="AA101" i="14" s="1"/>
  <c r="AA15" i="14"/>
  <c r="AA16" i="14" s="1"/>
  <c r="AA98" i="14"/>
  <c r="AA99" i="14" s="1"/>
  <c r="AA13" i="14"/>
  <c r="AA14" i="14" s="1"/>
  <c r="AA96" i="14"/>
  <c r="AA97" i="14" s="1"/>
  <c r="AA11" i="14"/>
  <c r="AA12" i="14" s="1"/>
  <c r="AA9" i="14"/>
  <c r="AA10" i="14"/>
  <c r="AA52" i="14"/>
  <c r="AA53" i="14" s="1"/>
  <c r="AA50" i="14"/>
  <c r="AA51" i="14"/>
  <c r="AA90" i="14"/>
  <c r="AA91" i="14" s="1"/>
  <c r="AA48" i="14"/>
  <c r="AA49" i="14" s="1"/>
  <c r="AA88" i="14"/>
  <c r="AA89" i="14" s="1"/>
  <c r="AA84" i="14"/>
  <c r="AA85" i="14" s="1"/>
  <c r="AA82" i="14"/>
  <c r="AA83" i="14" s="1"/>
  <c r="AA23" i="14"/>
  <c r="AA24" i="14" s="1"/>
  <c r="H82" i="14"/>
  <c r="H83" i="14" s="1"/>
  <c r="H19" i="14"/>
  <c r="H20" i="14" s="1"/>
  <c r="H90" i="14"/>
  <c r="H91" i="14" s="1"/>
  <c r="H11" i="14"/>
  <c r="H12" i="14" s="1"/>
  <c r="H100" i="14"/>
  <c r="H101" i="14" s="1"/>
  <c r="H84" i="14"/>
  <c r="H85" i="14" s="1"/>
  <c r="H70" i="14"/>
  <c r="H71" i="14" s="1"/>
  <c r="H52" i="14"/>
  <c r="H53" i="14" s="1"/>
  <c r="H27" i="14"/>
  <c r="H28" i="14" s="1"/>
  <c r="H86" i="14"/>
  <c r="H87" i="14" s="1"/>
  <c r="H74" i="14"/>
  <c r="H75" i="14" s="1"/>
  <c r="H80" i="14"/>
  <c r="H81" i="14" s="1"/>
  <c r="H9" i="14"/>
  <c r="H10" i="14" s="1"/>
  <c r="H88" i="14"/>
  <c r="H89" i="14" s="1"/>
  <c r="H23" i="14"/>
  <c r="H24" i="14" s="1"/>
  <c r="H98" i="14"/>
  <c r="H99" i="14" s="1"/>
  <c r="H15" i="14"/>
  <c r="H16" i="14" s="1"/>
  <c r="H50" i="14"/>
  <c r="H51" i="14" s="1"/>
  <c r="H78" i="14"/>
  <c r="H79" i="14" s="1"/>
  <c r="H13" i="14"/>
  <c r="H14" i="14" s="1"/>
  <c r="H36" i="14"/>
  <c r="H37" i="14" s="1"/>
  <c r="H72" i="14"/>
  <c r="H73" i="14" s="1"/>
  <c r="H102" i="14"/>
  <c r="H103" i="14" s="1"/>
  <c r="H21" i="14"/>
  <c r="H22" i="14" s="1"/>
  <c r="H54" i="14"/>
  <c r="H55" i="14" s="1"/>
  <c r="H76" i="14"/>
  <c r="H77" i="14" s="1"/>
  <c r="AP102" i="14"/>
  <c r="AP103" i="14" s="1"/>
  <c r="AP100" i="14"/>
  <c r="AP101" i="14" s="1"/>
  <c r="AP78" i="14"/>
  <c r="AP79" i="14" s="1"/>
  <c r="AP98" i="14"/>
  <c r="AP99" i="14" s="1"/>
  <c r="AP96" i="14"/>
  <c r="AP97" i="14" s="1"/>
  <c r="AP88" i="14"/>
  <c r="AP89" i="14" s="1"/>
  <c r="AP94" i="14"/>
  <c r="AP95" i="14" s="1"/>
  <c r="AP36" i="14"/>
  <c r="AP37" i="14" s="1"/>
  <c r="AP90" i="14"/>
  <c r="AP91" i="14" s="1"/>
  <c r="AP86" i="14"/>
  <c r="AP87" i="14" s="1"/>
  <c r="AP84" i="14"/>
  <c r="AP85" i="14" s="1"/>
  <c r="AP80" i="14"/>
  <c r="AP81" i="14" s="1"/>
  <c r="AP52" i="14"/>
  <c r="AP53" i="14"/>
  <c r="AP76" i="14"/>
  <c r="AP77" i="14"/>
  <c r="AP82" i="14"/>
  <c r="AP83" i="14" s="1"/>
  <c r="AP74" i="14"/>
  <c r="AP75" i="14" s="1"/>
  <c r="AP72" i="14"/>
  <c r="AP73" i="14" s="1"/>
  <c r="AP70" i="14"/>
  <c r="AP71" i="14" s="1"/>
  <c r="AP50" i="14"/>
  <c r="AP51" i="14" s="1"/>
  <c r="Z36" i="14"/>
  <c r="Z37" i="14" s="1"/>
  <c r="Z21" i="14"/>
  <c r="Z22" i="14" s="1"/>
  <c r="Z70" i="14"/>
  <c r="Z71" i="14" s="1"/>
  <c r="Z17" i="14"/>
  <c r="Z18" i="14" s="1"/>
  <c r="Z98" i="14"/>
  <c r="Z99" i="14" s="1"/>
  <c r="Z19" i="14"/>
  <c r="Z20" i="14" s="1"/>
  <c r="Z78" i="14"/>
  <c r="Z79" i="14" s="1"/>
  <c r="Z90" i="14"/>
  <c r="Z91" i="14" s="1"/>
  <c r="Z15" i="14"/>
  <c r="Z16" i="14" s="1"/>
  <c r="Z88" i="14"/>
  <c r="Z89" i="14" s="1"/>
  <c r="Z13" i="14"/>
  <c r="Z14" i="14" s="1"/>
  <c r="Z84" i="14"/>
  <c r="Z85" i="14" s="1"/>
  <c r="Z86" i="14"/>
  <c r="Z87" i="14" s="1"/>
  <c r="Z11" i="14"/>
  <c r="Z12" i="14" s="1"/>
  <c r="Z9" i="14"/>
  <c r="Z10" i="14" s="1"/>
  <c r="Z82" i="14"/>
  <c r="Z83" i="14" s="1"/>
  <c r="Z100" i="14"/>
  <c r="Z101" i="14" s="1"/>
  <c r="Z80" i="14"/>
  <c r="Z81" i="14" s="1"/>
  <c r="Z96" i="14"/>
  <c r="Z97" i="14" s="1"/>
  <c r="Z76" i="14"/>
  <c r="Z77" i="14" s="1"/>
  <c r="Z94" i="14"/>
  <c r="Z95" i="14" s="1"/>
  <c r="Z52" i="14"/>
  <c r="Z53" i="14" s="1"/>
  <c r="Z50" i="14"/>
  <c r="Z51" i="14" s="1"/>
  <c r="Z25" i="14"/>
  <c r="Z26" i="14" s="1"/>
  <c r="Z48" i="14"/>
  <c r="Z49" i="14"/>
  <c r="Z23" i="14"/>
  <c r="Z24" i="14" s="1"/>
  <c r="AO100" i="14"/>
  <c r="AO101" i="14" s="1"/>
  <c r="AO90" i="14"/>
  <c r="AO91" i="14" s="1"/>
  <c r="AO88" i="14"/>
  <c r="AO89" i="14" s="1"/>
  <c r="AO50" i="14"/>
  <c r="AO51" i="14" s="1"/>
  <c r="AO86" i="14"/>
  <c r="AO87" i="14" s="1"/>
  <c r="AO84" i="14"/>
  <c r="AO85" i="14" s="1"/>
  <c r="AO78" i="14"/>
  <c r="AO79" i="14"/>
  <c r="AO72" i="14"/>
  <c r="AO73" i="14" s="1"/>
  <c r="AO76" i="14"/>
  <c r="AO77" i="14" s="1"/>
  <c r="AO98" i="14"/>
  <c r="AO99" i="14" s="1"/>
  <c r="AO74" i="14"/>
  <c r="AO75" i="14" s="1"/>
  <c r="AO102" i="14"/>
  <c r="AO103" i="14" s="1"/>
  <c r="AO70" i="14"/>
  <c r="AO71" i="14" s="1"/>
  <c r="AO94" i="14"/>
  <c r="AO95" i="14" s="1"/>
  <c r="AQ25" i="14"/>
  <c r="AQ26" i="14" s="1"/>
  <c r="AQ100" i="14"/>
  <c r="AQ101" i="14" s="1"/>
  <c r="AQ78" i="14"/>
  <c r="AQ79" i="14" s="1"/>
  <c r="AQ74" i="14"/>
  <c r="AQ75" i="14" s="1"/>
  <c r="AQ50" i="14"/>
  <c r="AQ51" i="14" s="1"/>
  <c r="AQ76" i="14"/>
  <c r="AQ77" i="14" s="1"/>
  <c r="AQ72" i="14"/>
  <c r="AQ73" i="14" s="1"/>
  <c r="AQ36" i="14"/>
  <c r="AQ37" i="14" s="1"/>
  <c r="AQ70" i="14"/>
  <c r="AQ71" i="14" s="1"/>
  <c r="AQ102" i="14"/>
  <c r="AQ103" i="14" s="1"/>
  <c r="AQ90" i="14"/>
  <c r="AQ91" i="14" s="1"/>
  <c r="AQ52" i="14"/>
  <c r="AQ53" i="14" s="1"/>
  <c r="AQ88" i="14"/>
  <c r="AQ89" i="14" s="1"/>
  <c r="AQ86" i="14"/>
  <c r="AQ87" i="14" s="1"/>
  <c r="AQ84" i="14"/>
  <c r="AQ85" i="14" s="1"/>
  <c r="AQ94" i="14"/>
  <c r="AQ95" i="14" s="1"/>
  <c r="AQ82" i="14"/>
  <c r="AQ83" i="14" s="1"/>
  <c r="AQ80" i="14"/>
  <c r="AQ81" i="14" s="1"/>
  <c r="AN94" i="14"/>
  <c r="AN95" i="14" s="1"/>
  <c r="AN90" i="14"/>
  <c r="AN91" i="14" s="1"/>
  <c r="AN100" i="14"/>
  <c r="AN101" i="14"/>
  <c r="AN86" i="14"/>
  <c r="AN87" i="14"/>
  <c r="AN88" i="14"/>
  <c r="AN89" i="14" s="1"/>
  <c r="AN84" i="14"/>
  <c r="AN85" i="14" s="1"/>
  <c r="AN50" i="14"/>
  <c r="AN51" i="14" s="1"/>
  <c r="AN82" i="14"/>
  <c r="AN83" i="14" s="1"/>
  <c r="AN36" i="14"/>
  <c r="AN37" i="14" s="1"/>
  <c r="AN78" i="14"/>
  <c r="AN79" i="14" s="1"/>
  <c r="AN80" i="14"/>
  <c r="AN81" i="14" s="1"/>
  <c r="AN72" i="14"/>
  <c r="AN73" i="14"/>
  <c r="AN76" i="14"/>
  <c r="AN77" i="14" s="1"/>
  <c r="AN74" i="14"/>
  <c r="AN75" i="14" s="1"/>
  <c r="AN98" i="14"/>
  <c r="AN99" i="14" s="1"/>
  <c r="AN70" i="14"/>
  <c r="AN71" i="14" s="1"/>
  <c r="AN102" i="14"/>
  <c r="AN103" i="14" s="1"/>
  <c r="AN52" i="14"/>
  <c r="AN53" i="14"/>
  <c r="W46" i="14"/>
  <c r="W47" i="14" s="1"/>
  <c r="AM72" i="14"/>
  <c r="AM73" i="14" s="1"/>
  <c r="AM94" i="14"/>
  <c r="AM95" i="14" s="1"/>
  <c r="AM100" i="14"/>
  <c r="AM101" i="14" s="1"/>
  <c r="AM50" i="14"/>
  <c r="AM51" i="14" s="1"/>
  <c r="AM98" i="14"/>
  <c r="AM99" i="14" s="1"/>
  <c r="AM78" i="14"/>
  <c r="AM79" i="14"/>
  <c r="AM102" i="14"/>
  <c r="AM103" i="14" s="1"/>
  <c r="AM90" i="14"/>
  <c r="AM91" i="14" s="1"/>
  <c r="AM86" i="14"/>
  <c r="AM87" i="14" s="1"/>
  <c r="AM84" i="14"/>
  <c r="AM85" i="14" s="1"/>
  <c r="AM74" i="14"/>
  <c r="AM75" i="14" s="1"/>
  <c r="AL80" i="14"/>
  <c r="AL81" i="14" s="1"/>
  <c r="AL94" i="14"/>
  <c r="AL95" i="14" s="1"/>
  <c r="AL78" i="14"/>
  <c r="AL79" i="14"/>
  <c r="AL74" i="14"/>
  <c r="AL75" i="14" s="1"/>
  <c r="AL100" i="14"/>
  <c r="AL101" i="14" s="1"/>
  <c r="AL72" i="14"/>
  <c r="AL73" i="14" s="1"/>
  <c r="AL50" i="14"/>
  <c r="AL51" i="14" s="1"/>
  <c r="AL90" i="14"/>
  <c r="AL91" i="14" s="1"/>
  <c r="AL70" i="14"/>
  <c r="AL71" i="14" s="1"/>
  <c r="AL36" i="14"/>
  <c r="AL37" i="14" s="1"/>
  <c r="AL98" i="14"/>
  <c r="AL99" i="14" s="1"/>
  <c r="AL88" i="14"/>
  <c r="AL89" i="14" s="1"/>
  <c r="AL102" i="14"/>
  <c r="AL103" i="14" s="1"/>
  <c r="AL86" i="14"/>
  <c r="AL87" i="14" s="1"/>
  <c r="AL52" i="14"/>
  <c r="AL53" i="14" s="1"/>
  <c r="AL84" i="14"/>
  <c r="AL85" i="14" s="1"/>
  <c r="AL82" i="14"/>
  <c r="AL83" i="14" s="1"/>
  <c r="AL76" i="14"/>
  <c r="AL77" i="14" s="1"/>
  <c r="U94" i="14"/>
  <c r="U95" i="14" s="1"/>
  <c r="U90" i="14"/>
  <c r="U91" i="14" s="1"/>
  <c r="U88" i="14"/>
  <c r="U89" i="14" s="1"/>
  <c r="U84" i="14"/>
  <c r="U85" i="14" s="1"/>
  <c r="U19" i="14"/>
  <c r="U20" i="14" s="1"/>
  <c r="U86" i="14"/>
  <c r="U87" i="14" s="1"/>
  <c r="U78" i="14"/>
  <c r="U79" i="14" s="1"/>
  <c r="U82" i="14"/>
  <c r="U83" i="14" s="1"/>
  <c r="U23" i="14"/>
  <c r="U24" i="14" s="1"/>
  <c r="U80" i="14"/>
  <c r="U81" i="14" s="1"/>
  <c r="U21" i="14"/>
  <c r="U22" i="14" s="1"/>
  <c r="U76" i="14"/>
  <c r="U77" i="14" s="1"/>
  <c r="U17" i="14"/>
  <c r="U18" i="14" s="1"/>
  <c r="U74" i="14"/>
  <c r="U75" i="14" s="1"/>
  <c r="U102" i="14"/>
  <c r="U103" i="14" s="1"/>
  <c r="U72" i="14"/>
  <c r="U73" i="14" s="1"/>
  <c r="U13" i="14"/>
  <c r="U14" i="14" s="1"/>
  <c r="U15" i="14"/>
  <c r="U16" i="14" s="1"/>
  <c r="U100" i="14"/>
  <c r="U101" i="14" s="1"/>
  <c r="U70" i="14"/>
  <c r="U71" i="14" s="1"/>
  <c r="U11" i="14"/>
  <c r="U12" i="14" s="1"/>
  <c r="U98" i="14"/>
  <c r="U99" i="14" s="1"/>
  <c r="U9" i="14"/>
  <c r="U10" i="14" s="1"/>
  <c r="U96" i="14"/>
  <c r="U97" i="14" s="1"/>
  <c r="G76" i="14"/>
  <c r="G77" i="14" s="1"/>
  <c r="G90" i="14"/>
  <c r="G91" i="14" s="1"/>
  <c r="G82" i="14"/>
  <c r="G83" i="14" s="1"/>
  <c r="G23" i="14"/>
  <c r="G24" i="14" s="1"/>
  <c r="G100" i="14"/>
  <c r="G101" i="14" s="1"/>
  <c r="G19" i="14"/>
  <c r="G20" i="14" s="1"/>
  <c r="G52" i="14"/>
  <c r="G53" i="14" s="1"/>
  <c r="G27" i="14"/>
  <c r="G28" i="14" s="1"/>
  <c r="G86" i="14"/>
  <c r="G87" i="14" s="1"/>
  <c r="G74" i="14"/>
  <c r="G75" i="14" s="1"/>
  <c r="G88" i="14"/>
  <c r="G89" i="14" s="1"/>
  <c r="G9" i="14"/>
  <c r="G10" i="14" s="1"/>
  <c r="G98" i="14"/>
  <c r="G99" i="14" s="1"/>
  <c r="G15" i="14"/>
  <c r="G16" i="14" s="1"/>
  <c r="G50" i="14"/>
  <c r="G51" i="14" s="1"/>
  <c r="G78" i="14"/>
  <c r="G79" i="14" s="1"/>
  <c r="G70" i="14"/>
  <c r="G71" i="14" s="1"/>
  <c r="G72" i="14"/>
  <c r="G73" i="14" s="1"/>
  <c r="G84" i="14"/>
  <c r="G85" i="14" s="1"/>
  <c r="G94" i="14"/>
  <c r="G95" i="14" s="1"/>
  <c r="G13" i="14"/>
  <c r="G14" i="14" s="1"/>
  <c r="G102" i="14"/>
  <c r="G103" i="14" s="1"/>
  <c r="G21" i="14"/>
  <c r="G22" i="14" s="1"/>
  <c r="G36" i="14"/>
  <c r="G37" i="14" s="1"/>
  <c r="G11" i="14"/>
  <c r="G12" i="14" s="1"/>
  <c r="AJ46" i="14"/>
  <c r="AJ47" i="14"/>
  <c r="Q46" i="14"/>
  <c r="Q47" i="14" s="1"/>
  <c r="AI25" i="14"/>
  <c r="AI26" i="14" s="1"/>
  <c r="AI46" i="14"/>
  <c r="AI47" i="14" s="1"/>
  <c r="P46" i="14"/>
  <c r="P47" i="14" s="1"/>
  <c r="AZ25" i="14"/>
  <c r="AZ26" i="14" s="1"/>
  <c r="AZ46" i="14"/>
  <c r="AZ47" i="14" s="1"/>
  <c r="AH46" i="14"/>
  <c r="AH47" i="14" s="1"/>
  <c r="O46" i="14"/>
  <c r="O47" i="14" s="1"/>
  <c r="N46" i="14"/>
  <c r="N47" i="14" s="1"/>
  <c r="AX82" i="14"/>
  <c r="AX83" i="14" s="1"/>
  <c r="AX78" i="14"/>
  <c r="AX79" i="14" s="1"/>
  <c r="AX80" i="14"/>
  <c r="AX81" i="14" s="1"/>
  <c r="AX76" i="14"/>
  <c r="AX77" i="14" s="1"/>
  <c r="AX52" i="14"/>
  <c r="AX53" i="14" s="1"/>
  <c r="AX50" i="14"/>
  <c r="AX51" i="14" s="1"/>
  <c r="AX48" i="14"/>
  <c r="AX49" i="14" s="1"/>
  <c r="AX102" i="14"/>
  <c r="AX103" i="14" s="1"/>
  <c r="AX100" i="14"/>
  <c r="AX101" i="14" s="1"/>
  <c r="AX98" i="14"/>
  <c r="AX99" i="14" s="1"/>
  <c r="AX96" i="14"/>
  <c r="AX97" i="14" s="1"/>
  <c r="AX94" i="14"/>
  <c r="AX95" i="14" s="1"/>
  <c r="AX70" i="14"/>
  <c r="AX71" i="14" s="1"/>
  <c r="AX90" i="14"/>
  <c r="AX91" i="14" s="1"/>
  <c r="AX88" i="14"/>
  <c r="AX89" i="14" s="1"/>
  <c r="AX84" i="14"/>
  <c r="AX85" i="14" s="1"/>
  <c r="AF46" i="14"/>
  <c r="AF47" i="14" s="1"/>
  <c r="M46" i="14"/>
  <c r="M47" i="14" s="1"/>
  <c r="AT46" i="14"/>
  <c r="AT47" i="14" s="1"/>
  <c r="AD46" i="14"/>
  <c r="AD47" i="14" s="1"/>
  <c r="K52" i="14"/>
  <c r="K53" i="14" s="1"/>
  <c r="K27" i="14"/>
  <c r="K28" i="14" s="1"/>
  <c r="K86" i="14"/>
  <c r="K87" i="14" s="1"/>
  <c r="K17" i="14"/>
  <c r="K18" i="14" s="1"/>
  <c r="K74" i="14"/>
  <c r="K75" i="14" s="1"/>
  <c r="K13" i="14"/>
  <c r="K14" i="14" s="1"/>
  <c r="K80" i="14"/>
  <c r="K81" i="14" s="1"/>
  <c r="K88" i="14"/>
  <c r="K89" i="14" s="1"/>
  <c r="K9" i="14"/>
  <c r="K10" i="14" s="1"/>
  <c r="K15" i="14"/>
  <c r="K16" i="14" s="1"/>
  <c r="K50" i="14"/>
  <c r="K51" i="14" s="1"/>
  <c r="K23" i="14"/>
  <c r="K24" i="14" s="1"/>
  <c r="K70" i="14"/>
  <c r="K71" i="14" s="1"/>
  <c r="K72" i="14"/>
  <c r="K73" i="14" s="1"/>
  <c r="K84" i="14"/>
  <c r="K85" i="14" s="1"/>
  <c r="K78" i="14"/>
  <c r="K79" i="14" s="1"/>
  <c r="K102" i="14"/>
  <c r="K103" i="14" s="1"/>
  <c r="K21" i="14"/>
  <c r="K22" i="14" s="1"/>
  <c r="K54" i="14"/>
  <c r="K55" i="14" s="1"/>
  <c r="K76" i="14"/>
  <c r="K77" i="14" s="1"/>
  <c r="K82" i="14"/>
  <c r="K83" i="14" s="1"/>
  <c r="K90" i="14"/>
  <c r="K91" i="14" s="1"/>
  <c r="K11" i="14"/>
  <c r="K12" i="14" s="1"/>
  <c r="K100" i="14"/>
  <c r="K101" i="14" s="1"/>
  <c r="K19" i="14"/>
  <c r="K20" i="14" s="1"/>
  <c r="K94" i="14"/>
  <c r="K95" i="14" s="1"/>
  <c r="K36" i="14"/>
  <c r="K37" i="14" s="1"/>
  <c r="AS88" i="14"/>
  <c r="AS89" i="14" s="1"/>
  <c r="AS86" i="14"/>
  <c r="AS87" i="14" s="1"/>
  <c r="AS84" i="14"/>
  <c r="AS85" i="14" s="1"/>
  <c r="AS36" i="14"/>
  <c r="AS37" i="14" s="1"/>
  <c r="AS82" i="14"/>
  <c r="AS83" i="14" s="1"/>
  <c r="AS80" i="14"/>
  <c r="AS81" i="14" s="1"/>
  <c r="AS76" i="14"/>
  <c r="AS77" i="14" s="1"/>
  <c r="AS98" i="14"/>
  <c r="AS99" i="14" s="1"/>
  <c r="AS78" i="14"/>
  <c r="AS79" i="14" s="1"/>
  <c r="AS102" i="14"/>
  <c r="AS103" i="14" s="1"/>
  <c r="AS74" i="14"/>
  <c r="AS75" i="14" s="1"/>
  <c r="AS72" i="14"/>
  <c r="AS73" i="14" s="1"/>
  <c r="AS70" i="14"/>
  <c r="AS71" i="14" s="1"/>
  <c r="AS52" i="14"/>
  <c r="AS53" i="14" s="1"/>
  <c r="AS94" i="14"/>
  <c r="AS95" i="14" s="1"/>
  <c r="AS100" i="14"/>
  <c r="AS101" i="14" s="1"/>
  <c r="AS50" i="14"/>
  <c r="AS51" i="14" s="1"/>
  <c r="AS90" i="14"/>
  <c r="AS91" i="14" s="1"/>
  <c r="AC96" i="14"/>
  <c r="AC97" i="14" s="1"/>
  <c r="AC94" i="14"/>
  <c r="AC95" i="14" s="1"/>
  <c r="AC36" i="14"/>
  <c r="AC37" i="14" s="1"/>
  <c r="AC90" i="14"/>
  <c r="AC91" i="14" s="1"/>
  <c r="AC86" i="14"/>
  <c r="AC87" i="14" s="1"/>
  <c r="AC88" i="14"/>
  <c r="AC89" i="14" s="1"/>
  <c r="AC15" i="14"/>
  <c r="AC16" i="14" s="1"/>
  <c r="AC48" i="14"/>
  <c r="AC49" i="14" s="1"/>
  <c r="AC52" i="14"/>
  <c r="AC53" i="14" s="1"/>
  <c r="AC84" i="14"/>
  <c r="AC85" i="14" s="1"/>
  <c r="AC23" i="14"/>
  <c r="AC24" i="14" s="1"/>
  <c r="AC50" i="14"/>
  <c r="AC51" i="14" s="1"/>
  <c r="AC21" i="14"/>
  <c r="AC22" i="14" s="1"/>
  <c r="AC80" i="14"/>
  <c r="AC81" i="14" s="1"/>
  <c r="AC82" i="14"/>
  <c r="AC83" i="14" s="1"/>
  <c r="AC78" i="14"/>
  <c r="AC79" i="14" s="1"/>
  <c r="AC17" i="14"/>
  <c r="AC18" i="14" s="1"/>
  <c r="AC76" i="14"/>
  <c r="AC77" i="14" s="1"/>
  <c r="AC74" i="14"/>
  <c r="AC75" i="14" s="1"/>
  <c r="AC13" i="14"/>
  <c r="AC14" i="14" s="1"/>
  <c r="AC72" i="14"/>
  <c r="AC73" i="14" s="1"/>
  <c r="AC102" i="14"/>
  <c r="AC103" i="14" s="1"/>
  <c r="AC11" i="14"/>
  <c r="AC12" i="14" s="1"/>
  <c r="AC19" i="14"/>
  <c r="AC20" i="14" s="1"/>
  <c r="AC100" i="14"/>
  <c r="AC101" i="14" s="1"/>
  <c r="AC9" i="14"/>
  <c r="AC10" i="14" s="1"/>
  <c r="AC98" i="14"/>
  <c r="AC99" i="14" s="1"/>
  <c r="J86" i="14"/>
  <c r="J87" i="14" s="1"/>
  <c r="J96" i="14"/>
  <c r="J97" i="14" s="1"/>
  <c r="J100" i="14"/>
  <c r="J101" i="14" s="1"/>
  <c r="J19" i="14"/>
  <c r="J20" i="14" s="1"/>
  <c r="J27" i="14"/>
  <c r="J28" i="14" s="1"/>
  <c r="J52" i="14"/>
  <c r="J53" i="14" s="1"/>
  <c r="J80" i="14"/>
  <c r="J81" i="14" s="1"/>
  <c r="J21" i="14"/>
  <c r="J22" i="14" s="1"/>
  <c r="J88" i="14"/>
  <c r="J89" i="14" s="1"/>
  <c r="J9" i="14"/>
  <c r="J10" i="14" s="1"/>
  <c r="J98" i="14"/>
  <c r="J99" i="14" s="1"/>
  <c r="J15" i="14"/>
  <c r="J16" i="14" s="1"/>
  <c r="J50" i="14"/>
  <c r="J51" i="14" s="1"/>
  <c r="J23" i="14"/>
  <c r="J24" i="14" s="1"/>
  <c r="J84" i="14"/>
  <c r="J85" i="14" s="1"/>
  <c r="J102" i="14"/>
  <c r="J103" i="14" s="1"/>
  <c r="J70" i="14"/>
  <c r="J71" i="14" s="1"/>
  <c r="J72" i="14"/>
  <c r="J73" i="14" s="1"/>
  <c r="J78" i="14"/>
  <c r="J79" i="14" s="1"/>
  <c r="J94" i="14"/>
  <c r="J95" i="14" s="1"/>
  <c r="J13" i="14"/>
  <c r="J14" i="14" s="1"/>
  <c r="J54" i="14"/>
  <c r="J55" i="14" s="1"/>
  <c r="J36" i="14"/>
  <c r="J37" i="14" s="1"/>
  <c r="J76" i="14"/>
  <c r="J77" i="14" s="1"/>
  <c r="J82" i="14"/>
  <c r="J83" i="14" s="1"/>
  <c r="J90" i="14"/>
  <c r="J91" i="14" s="1"/>
  <c r="J11" i="14"/>
  <c r="J12" i="14" s="1"/>
  <c r="J17" i="14"/>
  <c r="J18" i="14" s="1"/>
  <c r="J74" i="14"/>
  <c r="J75" i="14" s="1"/>
  <c r="AJ25" i="14"/>
  <c r="AJ26" i="14" s="1"/>
  <c r="AH25" i="14"/>
  <c r="AH26" i="14" s="1"/>
  <c r="AW25" i="14"/>
  <c r="AW26" i="14" s="1"/>
  <c r="AE25" i="14"/>
  <c r="AE26" i="14" s="1"/>
  <c r="AL68" i="15"/>
  <c r="AL69" i="15" s="1"/>
  <c r="W17" i="16"/>
  <c r="X17" i="16" s="1"/>
  <c r="AB17" i="16" s="1"/>
  <c r="AF17" i="16" s="1"/>
  <c r="R23" i="16"/>
  <c r="T23" i="16" s="1"/>
  <c r="Z23" i="16" s="1"/>
  <c r="AD23" i="16" s="1"/>
  <c r="N62" i="15"/>
  <c r="Q90" i="15"/>
  <c r="AB62" i="15"/>
  <c r="AB63" i="15" s="1"/>
  <c r="U74" i="15"/>
  <c r="U75" i="15" s="1"/>
  <c r="AB25" i="14"/>
  <c r="AB26" i="14" s="1"/>
  <c r="AO25" i="14"/>
  <c r="AO26" i="14" s="1"/>
  <c r="W25" i="14"/>
  <c r="W26" i="14" s="1"/>
  <c r="M82" i="15"/>
  <c r="AY60" i="14"/>
  <c r="AY61" i="14"/>
  <c r="AG25" i="14"/>
  <c r="AG26" i="14"/>
  <c r="AX42" i="14"/>
  <c r="AX43" i="14"/>
  <c r="AF25" i="14"/>
  <c r="AF26" i="14"/>
  <c r="AS25" i="14"/>
  <c r="AS26" i="14" s="1"/>
  <c r="AX50" i="15"/>
  <c r="AY76" i="15"/>
  <c r="AZ86" i="15"/>
  <c r="AZ87" i="15"/>
  <c r="AX102" i="15"/>
  <c r="AX58" i="15"/>
  <c r="AY66" i="15"/>
  <c r="AY67" i="15" s="1"/>
  <c r="AZ38" i="15"/>
  <c r="AY50" i="15"/>
  <c r="AY51" i="15" s="1"/>
  <c r="AZ76" i="15"/>
  <c r="AX88" i="15"/>
  <c r="AY102" i="15"/>
  <c r="AY103" i="15" s="1"/>
  <c r="AY58" i="15"/>
  <c r="AY59" i="15" s="1"/>
  <c r="AP25" i="14"/>
  <c r="AP26" i="14" s="1"/>
  <c r="AZ27" i="15"/>
  <c r="AZ50" i="15"/>
  <c r="AX78" i="15"/>
  <c r="AX79" i="15" s="1"/>
  <c r="AY88" i="15"/>
  <c r="AY89" i="15" s="1"/>
  <c r="AZ102" i="15"/>
  <c r="AZ58" i="15"/>
  <c r="AW68" i="15"/>
  <c r="AW69" i="15" s="1"/>
  <c r="AX40" i="15"/>
  <c r="X25" i="14"/>
  <c r="X26" i="14" s="1"/>
  <c r="AX52" i="15"/>
  <c r="AY78" i="15"/>
  <c r="AY79" i="15" s="1"/>
  <c r="AZ88" i="15"/>
  <c r="AX68" i="15"/>
  <c r="AY40" i="15"/>
  <c r="AY41" i="15" s="1"/>
  <c r="AN25" i="14"/>
  <c r="AN26" i="14" s="1"/>
  <c r="AY52" i="15"/>
  <c r="AY53" i="15" s="1"/>
  <c r="AZ78" i="15"/>
  <c r="AZ79" i="15" s="1"/>
  <c r="AX94" i="15"/>
  <c r="AX90" i="15"/>
  <c r="AX60" i="15"/>
  <c r="AY68" i="15"/>
  <c r="AY69" i="15" s="1"/>
  <c r="AZ40" i="15"/>
  <c r="AM25" i="14"/>
  <c r="AM26" i="14" s="1"/>
  <c r="V25" i="14"/>
  <c r="V26" i="14" s="1"/>
  <c r="AW66" i="15"/>
  <c r="AW67" i="15" s="1"/>
  <c r="AZ52" i="15"/>
  <c r="AX80" i="15"/>
  <c r="AY94" i="15"/>
  <c r="AY95" i="15" s="1"/>
  <c r="AY90" i="15"/>
  <c r="AY91" i="15" s="1"/>
  <c r="AY60" i="15"/>
  <c r="AY61" i="15" s="1"/>
  <c r="AZ68" i="15"/>
  <c r="AL25" i="14"/>
  <c r="AL26" i="14" s="1"/>
  <c r="U25" i="14"/>
  <c r="U26" i="14" s="1"/>
  <c r="AX70" i="15"/>
  <c r="AY80" i="15"/>
  <c r="AY81" i="15" s="1"/>
  <c r="AZ94" i="15"/>
  <c r="AZ90" i="15"/>
  <c r="AZ60" i="15"/>
  <c r="AW29" i="15"/>
  <c r="AW30" i="15" s="1"/>
  <c r="AX42" i="15"/>
  <c r="J68" i="15"/>
  <c r="J69" i="15" s="1"/>
  <c r="AX36" i="15"/>
  <c r="AY70" i="15"/>
  <c r="AY71" i="15" s="1"/>
  <c r="AZ80" i="15"/>
  <c r="AX96" i="15"/>
  <c r="AW54" i="15"/>
  <c r="AW55" i="15" s="1"/>
  <c r="AW62" i="15"/>
  <c r="AW63" i="15" s="1"/>
  <c r="AX29" i="15"/>
  <c r="AY42" i="15"/>
  <c r="AY43" i="15" s="1"/>
  <c r="AR90" i="15"/>
  <c r="AR91" i="15" s="1"/>
  <c r="I68" i="15"/>
  <c r="I69" i="15" s="1"/>
  <c r="AY36" i="15"/>
  <c r="AY37" i="15" s="1"/>
  <c r="AZ70" i="15"/>
  <c r="AX82" i="15"/>
  <c r="AY96" i="15"/>
  <c r="AY97" i="15" s="1"/>
  <c r="AX54" i="15"/>
  <c r="AX62" i="15"/>
  <c r="AY29" i="15"/>
  <c r="AY30" i="15" s="1"/>
  <c r="AZ42" i="15"/>
  <c r="AY25" i="14"/>
  <c r="AY26" i="14" s="1"/>
  <c r="AZ60" i="14"/>
  <c r="AZ61" i="14"/>
  <c r="BA60" i="14"/>
  <c r="BA61" i="14" s="1"/>
  <c r="H68" i="15"/>
  <c r="H69" i="15"/>
  <c r="AZ36" i="15"/>
  <c r="AX72" i="15"/>
  <c r="AY82" i="15"/>
  <c r="AY83" i="15"/>
  <c r="AZ96" i="15"/>
  <c r="AY54" i="15"/>
  <c r="AY55" i="15" s="1"/>
  <c r="AY62" i="15"/>
  <c r="AY63" i="15" s="1"/>
  <c r="AZ29" i="15"/>
  <c r="AX38" i="14"/>
  <c r="AX39" i="14" s="1"/>
  <c r="AP68" i="15"/>
  <c r="AP69" i="15"/>
  <c r="Z64" i="15"/>
  <c r="Z65" i="15" s="1"/>
  <c r="G66" i="15"/>
  <c r="G67" i="15" s="1"/>
  <c r="AX46" i="15"/>
  <c r="AY72" i="15"/>
  <c r="AY73" i="15" s="1"/>
  <c r="AZ82" i="15"/>
  <c r="AX98" i="15"/>
  <c r="AZ54" i="15"/>
  <c r="AZ62" i="15"/>
  <c r="AW31" i="15"/>
  <c r="AW32" i="15" s="1"/>
  <c r="AX40" i="14"/>
  <c r="AX41" i="14" s="1"/>
  <c r="BA25" i="14"/>
  <c r="BA26" i="14" s="1"/>
  <c r="Y64" i="15"/>
  <c r="Y65" i="15" s="1"/>
  <c r="AY46" i="15"/>
  <c r="AY47" i="15" s="1"/>
  <c r="AZ72" i="15"/>
  <c r="AX84" i="15"/>
  <c r="AX85" i="15" s="1"/>
  <c r="AY98" i="15"/>
  <c r="AY99" i="15" s="1"/>
  <c r="AW56" i="15"/>
  <c r="AW57" i="15" s="1"/>
  <c r="AW64" i="15"/>
  <c r="AW65" i="15"/>
  <c r="AX31" i="15"/>
  <c r="AX31" i="14"/>
  <c r="AX32" i="14" s="1"/>
  <c r="AX60" i="14"/>
  <c r="AX61" i="14" s="1"/>
  <c r="AN68" i="15"/>
  <c r="AN69" i="15" s="1"/>
  <c r="W98" i="15"/>
  <c r="W99" i="15" s="1"/>
  <c r="AZ46" i="15"/>
  <c r="AX74" i="15"/>
  <c r="AX75" i="15" s="1"/>
  <c r="AY84" i="15"/>
  <c r="AY85" i="15" s="1"/>
  <c r="AZ98" i="15"/>
  <c r="AX56" i="15"/>
  <c r="AX64" i="15"/>
  <c r="AY31" i="15"/>
  <c r="AY32" i="15" s="1"/>
  <c r="AX29" i="14"/>
  <c r="AX30" i="14" s="1"/>
  <c r="AK25" i="14"/>
  <c r="AK26" i="14" s="1"/>
  <c r="AW60" i="14"/>
  <c r="AW61" i="14" s="1"/>
  <c r="AM68" i="15"/>
  <c r="AM69" i="15" s="1"/>
  <c r="V84" i="15"/>
  <c r="V85" i="15" s="1"/>
  <c r="AX48" i="15"/>
  <c r="AY74" i="15"/>
  <c r="AY75" i="15" s="1"/>
  <c r="AZ84" i="15"/>
  <c r="AZ85" i="15" s="1"/>
  <c r="AX100" i="15"/>
  <c r="AY56" i="15"/>
  <c r="AY57" i="15" s="1"/>
  <c r="AY64" i="15"/>
  <c r="AY65" i="15" s="1"/>
  <c r="AZ31" i="15"/>
  <c r="AW48" i="14"/>
  <c r="AW49" i="14" s="1"/>
  <c r="AT68" i="14"/>
  <c r="AT69" i="14" s="1"/>
  <c r="AT25" i="14"/>
  <c r="AT26" i="14" s="1"/>
  <c r="AD25" i="14"/>
  <c r="AD26" i="14" s="1"/>
  <c r="AY48" i="15"/>
  <c r="AY49" i="15" s="1"/>
  <c r="AZ74" i="15"/>
  <c r="AZ75" i="15" s="1"/>
  <c r="AX86" i="15"/>
  <c r="AX87" i="15" s="1"/>
  <c r="AY100" i="15"/>
  <c r="AY101" i="15" s="1"/>
  <c r="AZ56" i="15"/>
  <c r="AZ64" i="15"/>
  <c r="AX38" i="15"/>
  <c r="AT48" i="14"/>
  <c r="AT49" i="14" s="1"/>
  <c r="AC25" i="14"/>
  <c r="AC26" i="14" s="1"/>
  <c r="AZ48" i="15"/>
  <c r="AX76" i="15"/>
  <c r="AY86" i="15"/>
  <c r="AY87" i="15" s="1"/>
  <c r="AZ100" i="15"/>
  <c r="AW58" i="15"/>
  <c r="AW59" i="15" s="1"/>
  <c r="AX66" i="15"/>
  <c r="AY38" i="15"/>
  <c r="AY39" i="15" s="1"/>
  <c r="AB35" i="16"/>
  <c r="AF35" i="16" s="1"/>
  <c r="AB29" i="16"/>
  <c r="AF29" i="16" s="1"/>
  <c r="L13" i="15"/>
  <c r="N17" i="15"/>
  <c r="P21" i="15"/>
  <c r="K36" i="15"/>
  <c r="K37" i="15" s="1"/>
  <c r="M48" i="15"/>
  <c r="O52" i="15"/>
  <c r="Q72" i="15"/>
  <c r="L78" i="15"/>
  <c r="N82" i="15"/>
  <c r="P86" i="15"/>
  <c r="K94" i="15"/>
  <c r="K95" i="15" s="1"/>
  <c r="M98" i="15"/>
  <c r="O102" i="15"/>
  <c r="O29" i="15"/>
  <c r="G38" i="15"/>
  <c r="G39" i="15" s="1"/>
  <c r="K40" i="15"/>
  <c r="K41" i="15" s="1"/>
  <c r="O54" i="15"/>
  <c r="G58" i="15"/>
  <c r="G59" i="15" s="1"/>
  <c r="K60" i="15"/>
  <c r="K61" i="15" s="1"/>
  <c r="O62" i="15"/>
  <c r="K68" i="15"/>
  <c r="K69" i="15" s="1"/>
  <c r="V27" i="15"/>
  <c r="V28" i="15" s="1"/>
  <c r="V40" i="15"/>
  <c r="V41" i="15" s="1"/>
  <c r="V50" i="15"/>
  <c r="V51" i="15" s="1"/>
  <c r="W58" i="15"/>
  <c r="W59" i="15" s="1"/>
  <c r="W66" i="15"/>
  <c r="W67" i="15" s="1"/>
  <c r="V74" i="15"/>
  <c r="V75" i="15" s="1"/>
  <c r="W84" i="15"/>
  <c r="W85" i="15" s="1"/>
  <c r="U100" i="15"/>
  <c r="U101" i="15" s="1"/>
  <c r="AA38" i="15"/>
  <c r="AA56" i="15"/>
  <c r="AA64" i="15"/>
  <c r="AA74" i="15"/>
  <c r="AA75" i="15" s="1"/>
  <c r="AA102" i="15"/>
  <c r="AJ9" i="15"/>
  <c r="AJ10" i="15" s="1"/>
  <c r="AJ13" i="15"/>
  <c r="AJ14" i="15" s="1"/>
  <c r="AJ17" i="15"/>
  <c r="AJ18" i="15" s="1"/>
  <c r="AJ21" i="15"/>
  <c r="AJ22" i="15" s="1"/>
  <c r="AJ27" i="15"/>
  <c r="AJ28" i="15" s="1"/>
  <c r="AJ31" i="15"/>
  <c r="AJ32" i="15" s="1"/>
  <c r="AJ38" i="15"/>
  <c r="AJ39" i="15" s="1"/>
  <c r="AJ42" i="15"/>
  <c r="AJ43" i="15" s="1"/>
  <c r="AJ48" i="15"/>
  <c r="AJ49" i="15" s="1"/>
  <c r="AJ52" i="15"/>
  <c r="AJ53" i="15" s="1"/>
  <c r="AJ56" i="15"/>
  <c r="AJ57" i="15" s="1"/>
  <c r="AJ60" i="15"/>
  <c r="AJ61" i="15" s="1"/>
  <c r="AJ64" i="15"/>
  <c r="AJ65" i="15" s="1"/>
  <c r="AJ68" i="15"/>
  <c r="AJ69" i="15" s="1"/>
  <c r="AJ72" i="15"/>
  <c r="AJ73" i="15" s="1"/>
  <c r="AJ76" i="15"/>
  <c r="AJ77" i="15" s="1"/>
  <c r="AJ80" i="15"/>
  <c r="AJ81" i="15" s="1"/>
  <c r="AJ84" i="15"/>
  <c r="AJ85" i="15" s="1"/>
  <c r="AJ88" i="15"/>
  <c r="AJ89" i="15" s="1"/>
  <c r="AR29" i="15"/>
  <c r="AR30" i="15" s="1"/>
  <c r="AR38" i="15"/>
  <c r="AR39" i="15" s="1"/>
  <c r="AR42" i="15"/>
  <c r="AR43" i="15" s="1"/>
  <c r="AR56" i="15"/>
  <c r="AR57" i="15" s="1"/>
  <c r="AR60" i="15"/>
  <c r="AR61" i="15" s="1"/>
  <c r="AR64" i="15"/>
  <c r="AR65" i="15" s="1"/>
  <c r="AR68" i="15"/>
  <c r="AR69" i="15" s="1"/>
  <c r="AJ94" i="15"/>
  <c r="AJ95" i="15" s="1"/>
  <c r="AJ98" i="15"/>
  <c r="AJ99" i="15" s="1"/>
  <c r="AJ102" i="15"/>
  <c r="AJ103" i="15" s="1"/>
  <c r="AS19" i="15"/>
  <c r="AV46" i="15"/>
  <c r="AS58" i="15"/>
  <c r="AV78" i="15"/>
  <c r="AV79" i="15" s="1"/>
  <c r="AS90" i="15"/>
  <c r="AZ17" i="15"/>
  <c r="K9" i="15"/>
  <c r="K10" i="15" s="1"/>
  <c r="M13" i="15"/>
  <c r="O17" i="15"/>
  <c r="Q21" i="15"/>
  <c r="L36" i="15"/>
  <c r="N48" i="15"/>
  <c r="P52" i="15"/>
  <c r="K74" i="15"/>
  <c r="K75" i="15" s="1"/>
  <c r="M78" i="15"/>
  <c r="O82" i="15"/>
  <c r="Q86" i="15"/>
  <c r="L94" i="15"/>
  <c r="N98" i="15"/>
  <c r="P102" i="15"/>
  <c r="P29" i="15"/>
  <c r="H38" i="15"/>
  <c r="H39" i="15" s="1"/>
  <c r="L40" i="15"/>
  <c r="P54" i="15"/>
  <c r="H58" i="15"/>
  <c r="H59" i="15" s="1"/>
  <c r="L60" i="15"/>
  <c r="P62" i="15"/>
  <c r="H66" i="15"/>
  <c r="H67" i="15" s="1"/>
  <c r="L68" i="15"/>
  <c r="W27" i="15"/>
  <c r="W28" i="15" s="1"/>
  <c r="W40" i="15"/>
  <c r="W41" i="15"/>
  <c r="W50" i="15"/>
  <c r="W51" i="15" s="1"/>
  <c r="T60" i="15"/>
  <c r="T61" i="15" s="1"/>
  <c r="T68" i="15"/>
  <c r="T69" i="15" s="1"/>
  <c r="W74" i="15"/>
  <c r="W75" i="15" s="1"/>
  <c r="U86" i="15"/>
  <c r="U87" i="15" s="1"/>
  <c r="V100" i="15"/>
  <c r="V101" i="15" s="1"/>
  <c r="AB38" i="15"/>
  <c r="AB39" i="15" s="1"/>
  <c r="AB56" i="15"/>
  <c r="AB57" i="15"/>
  <c r="AB64" i="15"/>
  <c r="AB65" i="15" s="1"/>
  <c r="AA76" i="15"/>
  <c r="AA9" i="15"/>
  <c r="AC11" i="15"/>
  <c r="AC12" i="15" s="1"/>
  <c r="AC15" i="15"/>
  <c r="AC16" i="15" s="1"/>
  <c r="AC19" i="15"/>
  <c r="AC20" i="15" s="1"/>
  <c r="AC23" i="15"/>
  <c r="AC24" i="15"/>
  <c r="AC29" i="15"/>
  <c r="AC30" i="15"/>
  <c r="AC36" i="15"/>
  <c r="AC37" i="15" s="1"/>
  <c r="AC40" i="15"/>
  <c r="AC41" i="15" s="1"/>
  <c r="AC46" i="15"/>
  <c r="AC47" i="15" s="1"/>
  <c r="AC50" i="15"/>
  <c r="AC51" i="15" s="1"/>
  <c r="AC54" i="15"/>
  <c r="AC55" i="15" s="1"/>
  <c r="AC58" i="15"/>
  <c r="AC59" i="15"/>
  <c r="AC62" i="15"/>
  <c r="AC63" i="15" s="1"/>
  <c r="AC66" i="15"/>
  <c r="AC67" i="15" s="1"/>
  <c r="AC70" i="15"/>
  <c r="AC71" i="15" s="1"/>
  <c r="AC74" i="15"/>
  <c r="AC75" i="15" s="1"/>
  <c r="AC78" i="15"/>
  <c r="AC79" i="15" s="1"/>
  <c r="AC82" i="15"/>
  <c r="AC83" i="15" s="1"/>
  <c r="AC86" i="15"/>
  <c r="AC87" i="15" s="1"/>
  <c r="AC90" i="15"/>
  <c r="AC91" i="15" s="1"/>
  <c r="AK31" i="15"/>
  <c r="AK32" i="15" s="1"/>
  <c r="AK40" i="15"/>
  <c r="AK41" i="15" s="1"/>
  <c r="AK54" i="15"/>
  <c r="AK55" i="15"/>
  <c r="AK58" i="15"/>
  <c r="AK59" i="15" s="1"/>
  <c r="AK62" i="15"/>
  <c r="AK63" i="15" s="1"/>
  <c r="AK66" i="15"/>
  <c r="AK67" i="15" s="1"/>
  <c r="AK90" i="15"/>
  <c r="AK91" i="15" s="1"/>
  <c r="AC96" i="15"/>
  <c r="AC97" i="15" s="1"/>
  <c r="AC100" i="15"/>
  <c r="AC101" i="15" s="1"/>
  <c r="AS9" i="15"/>
  <c r="AV31" i="15"/>
  <c r="AS48" i="15"/>
  <c r="AV68" i="15"/>
  <c r="AS80" i="15"/>
  <c r="AV102" i="15"/>
  <c r="AX19" i="15"/>
  <c r="Q9" i="15"/>
  <c r="N13" i="15"/>
  <c r="P17" i="15"/>
  <c r="K23" i="15"/>
  <c r="K24" i="15" s="1"/>
  <c r="M36" i="15"/>
  <c r="O48" i="15"/>
  <c r="Q52" i="15"/>
  <c r="L74" i="15"/>
  <c r="N78" i="15"/>
  <c r="P82" i="15"/>
  <c r="K88" i="15"/>
  <c r="K89" i="15" s="1"/>
  <c r="M94" i="15"/>
  <c r="O98" i="15"/>
  <c r="Q102" i="15"/>
  <c r="Q29" i="15"/>
  <c r="I38" i="15"/>
  <c r="I39" i="15" s="1"/>
  <c r="M40" i="15"/>
  <c r="Q54" i="15"/>
  <c r="I58" i="15"/>
  <c r="I59" i="15" s="1"/>
  <c r="M60" i="15"/>
  <c r="Q62" i="15"/>
  <c r="I66" i="15"/>
  <c r="I67" i="15" s="1"/>
  <c r="M68" i="15"/>
  <c r="U52" i="15"/>
  <c r="U53" i="15" s="1"/>
  <c r="U60" i="15"/>
  <c r="U61" i="15" s="1"/>
  <c r="U68" i="15"/>
  <c r="U69" i="15" s="1"/>
  <c r="U76" i="15"/>
  <c r="U77" i="15" s="1"/>
  <c r="V86" i="15"/>
  <c r="V87" i="15" s="1"/>
  <c r="W100" i="15"/>
  <c r="W101" i="15" s="1"/>
  <c r="Y40" i="15"/>
  <c r="Y41" i="15" s="1"/>
  <c r="Y58" i="15"/>
  <c r="Y59" i="15" s="1"/>
  <c r="Y66" i="15"/>
  <c r="Y67" i="15" s="1"/>
  <c r="AA78" i="15"/>
  <c r="AA79" i="15" s="1"/>
  <c r="AA11" i="15"/>
  <c r="AD11" i="15"/>
  <c r="AD12" i="15" s="1"/>
  <c r="AD15" i="15"/>
  <c r="AD16" i="15" s="1"/>
  <c r="AD19" i="15"/>
  <c r="AD20" i="15"/>
  <c r="AD23" i="15"/>
  <c r="AD24" i="15"/>
  <c r="AD29" i="15"/>
  <c r="AD30" i="15" s="1"/>
  <c r="AD36" i="15"/>
  <c r="AD37" i="15"/>
  <c r="AD40" i="15"/>
  <c r="AD41" i="15" s="1"/>
  <c r="AD46" i="15"/>
  <c r="AD47" i="15"/>
  <c r="AD50" i="15"/>
  <c r="AD51" i="15" s="1"/>
  <c r="AD54" i="15"/>
  <c r="AD55" i="15"/>
  <c r="AD58" i="15"/>
  <c r="AD59" i="15" s="1"/>
  <c r="AD62" i="15"/>
  <c r="AD63" i="15" s="1"/>
  <c r="AD66" i="15"/>
  <c r="AD67" i="15" s="1"/>
  <c r="AD70" i="15"/>
  <c r="AD71" i="15" s="1"/>
  <c r="AD74" i="15"/>
  <c r="AD75" i="15" s="1"/>
  <c r="AD78" i="15"/>
  <c r="AD79" i="15" s="1"/>
  <c r="AD82" i="15"/>
  <c r="AD83" i="15"/>
  <c r="AD86" i="15"/>
  <c r="AD87" i="15" s="1"/>
  <c r="AD90" i="15"/>
  <c r="AD91" i="15" s="1"/>
  <c r="AL31" i="15"/>
  <c r="AL32" i="15"/>
  <c r="AL40" i="15"/>
  <c r="AL41" i="15" s="1"/>
  <c r="AL54" i="15"/>
  <c r="AL55" i="15" s="1"/>
  <c r="AL58" i="15"/>
  <c r="AL59" i="15" s="1"/>
  <c r="AL62" i="15"/>
  <c r="AL63" i="15" s="1"/>
  <c r="AL66" i="15"/>
  <c r="AL67" i="15" s="1"/>
  <c r="AL90" i="15"/>
  <c r="AL91" i="15" s="1"/>
  <c r="AD96" i="15"/>
  <c r="AD97" i="15"/>
  <c r="AD100" i="15"/>
  <c r="AD101" i="15" s="1"/>
  <c r="AV19" i="15"/>
  <c r="AS36" i="15"/>
  <c r="AV58" i="15"/>
  <c r="AS70" i="15"/>
  <c r="AV90" i="15"/>
  <c r="AX9" i="15"/>
  <c r="AY19" i="15"/>
  <c r="AY20" i="15"/>
  <c r="P9" i="15"/>
  <c r="O13" i="15"/>
  <c r="Q17" i="15"/>
  <c r="L23" i="15"/>
  <c r="N36" i="15"/>
  <c r="P48" i="15"/>
  <c r="K70" i="15"/>
  <c r="K71" i="15" s="1"/>
  <c r="M74" i="15"/>
  <c r="O78" i="15"/>
  <c r="Q82" i="15"/>
  <c r="L88" i="15"/>
  <c r="N94" i="15"/>
  <c r="P98" i="15"/>
  <c r="F90" i="15"/>
  <c r="F91" i="15" s="1"/>
  <c r="F31" i="15"/>
  <c r="F32" i="15" s="1"/>
  <c r="J38" i="15"/>
  <c r="J39" i="15" s="1"/>
  <c r="N40" i="15"/>
  <c r="F56" i="15"/>
  <c r="F57" i="15" s="1"/>
  <c r="J58" i="15"/>
  <c r="J59" i="15" s="1"/>
  <c r="N60" i="15"/>
  <c r="F64" i="15"/>
  <c r="F65" i="15" s="1"/>
  <c r="J66" i="15"/>
  <c r="J67" i="15" s="1"/>
  <c r="N68" i="15"/>
  <c r="U29" i="15"/>
  <c r="U30" i="15" s="1"/>
  <c r="U42" i="15"/>
  <c r="U43" i="15" s="1"/>
  <c r="V52" i="15"/>
  <c r="V53" i="15" s="1"/>
  <c r="V60" i="15"/>
  <c r="V61" i="15" s="1"/>
  <c r="V68" i="15"/>
  <c r="V69" i="15" s="1"/>
  <c r="V76" i="15"/>
  <c r="V77" i="15" s="1"/>
  <c r="W86" i="15"/>
  <c r="W87" i="15" s="1"/>
  <c r="U102" i="15"/>
  <c r="U103" i="15" s="1"/>
  <c r="Z40" i="15"/>
  <c r="Z41" i="15" s="1"/>
  <c r="Z58" i="15"/>
  <c r="Z59" i="15" s="1"/>
  <c r="Z66" i="15"/>
  <c r="Z67" i="15" s="1"/>
  <c r="AA80" i="15"/>
  <c r="AA13" i="15"/>
  <c r="AE11" i="15"/>
  <c r="AE12" i="15" s="1"/>
  <c r="AE15" i="15"/>
  <c r="AE16" i="15" s="1"/>
  <c r="AE19" i="15"/>
  <c r="AE20" i="15" s="1"/>
  <c r="AE23" i="15"/>
  <c r="AE24" i="15" s="1"/>
  <c r="AE29" i="15"/>
  <c r="AE30" i="15" s="1"/>
  <c r="AE36" i="15"/>
  <c r="AE37" i="15" s="1"/>
  <c r="AE40" i="15"/>
  <c r="AE41" i="15" s="1"/>
  <c r="AE46" i="15"/>
  <c r="AE47" i="15" s="1"/>
  <c r="AE50" i="15"/>
  <c r="AE51" i="15" s="1"/>
  <c r="AE54" i="15"/>
  <c r="AE55" i="15" s="1"/>
  <c r="AE58" i="15"/>
  <c r="AE59" i="15" s="1"/>
  <c r="AE62" i="15"/>
  <c r="AE63" i="15" s="1"/>
  <c r="AE66" i="15"/>
  <c r="AE67" i="15" s="1"/>
  <c r="AE70" i="15"/>
  <c r="AE71" i="15" s="1"/>
  <c r="AE74" i="15"/>
  <c r="AE75" i="15" s="1"/>
  <c r="AE78" i="15"/>
  <c r="AE79" i="15" s="1"/>
  <c r="AE82" i="15"/>
  <c r="AE83" i="15" s="1"/>
  <c r="AE86" i="15"/>
  <c r="AE87" i="15" s="1"/>
  <c r="AE90" i="15"/>
  <c r="AE91" i="15" s="1"/>
  <c r="AM31" i="15"/>
  <c r="AM32" i="15" s="1"/>
  <c r="AM40" i="15"/>
  <c r="AM41" i="15" s="1"/>
  <c r="AM54" i="15"/>
  <c r="AM55" i="15" s="1"/>
  <c r="AM58" i="15"/>
  <c r="AM59" i="15" s="1"/>
  <c r="AM62" i="15"/>
  <c r="AM63" i="15" s="1"/>
  <c r="AM66" i="15"/>
  <c r="AM67" i="15" s="1"/>
  <c r="AM90" i="15"/>
  <c r="AM91" i="15" s="1"/>
  <c r="AE96" i="15"/>
  <c r="AE97" i="15" s="1"/>
  <c r="AE100" i="15"/>
  <c r="AE101" i="15" s="1"/>
  <c r="AV9" i="15"/>
  <c r="AS21" i="15"/>
  <c r="AV48" i="15"/>
  <c r="AS60" i="15"/>
  <c r="AV80" i="15"/>
  <c r="AS94" i="15"/>
  <c r="AY9" i="15"/>
  <c r="AY10" i="15" s="1"/>
  <c r="AZ19" i="15"/>
  <c r="G90" i="15"/>
  <c r="G91" i="15" s="1"/>
  <c r="Q42" i="15"/>
  <c r="O9" i="15"/>
  <c r="P13" i="15"/>
  <c r="K19" i="15"/>
  <c r="K20" i="15" s="1"/>
  <c r="M23" i="15"/>
  <c r="O36" i="15"/>
  <c r="Q48" i="15"/>
  <c r="L70" i="15"/>
  <c r="N74" i="15"/>
  <c r="P78" i="15"/>
  <c r="K84" i="15"/>
  <c r="K85" i="15" s="1"/>
  <c r="M88" i="15"/>
  <c r="O94" i="15"/>
  <c r="Q98" i="15"/>
  <c r="H90" i="15"/>
  <c r="H91" i="15" s="1"/>
  <c r="G31" i="15"/>
  <c r="G32" i="15" s="1"/>
  <c r="K38" i="15"/>
  <c r="K39" i="15" s="1"/>
  <c r="O40" i="15"/>
  <c r="G56" i="15"/>
  <c r="G57" i="15" s="1"/>
  <c r="K58" i="15"/>
  <c r="K59" i="15" s="1"/>
  <c r="O60" i="15"/>
  <c r="G64" i="15"/>
  <c r="G65" i="15" s="1"/>
  <c r="K66" i="15"/>
  <c r="K67" i="15" s="1"/>
  <c r="O68" i="15"/>
  <c r="V29" i="15"/>
  <c r="V30" i="15" s="1"/>
  <c r="V42" i="15"/>
  <c r="V43" i="15" s="1"/>
  <c r="W52" i="15"/>
  <c r="W53" i="15" s="1"/>
  <c r="W60" i="15"/>
  <c r="W61" i="15" s="1"/>
  <c r="W68" i="15"/>
  <c r="W69" i="15" s="1"/>
  <c r="W76" i="15"/>
  <c r="W77" i="15" s="1"/>
  <c r="U88" i="15"/>
  <c r="U89" i="15" s="1"/>
  <c r="V102" i="15"/>
  <c r="V103" i="15" s="1"/>
  <c r="AA40" i="15"/>
  <c r="AA58" i="15"/>
  <c r="AA66" i="15"/>
  <c r="AA82" i="15"/>
  <c r="AA15" i="15"/>
  <c r="AF11" i="15"/>
  <c r="AF15" i="15"/>
  <c r="AF19" i="15"/>
  <c r="AF23" i="15"/>
  <c r="AF29" i="15"/>
  <c r="AF36" i="15"/>
  <c r="AF40" i="15"/>
  <c r="AF46" i="15"/>
  <c r="AF50" i="15"/>
  <c r="AF54" i="15"/>
  <c r="AF58" i="15"/>
  <c r="AF62" i="15"/>
  <c r="AF66" i="15"/>
  <c r="AF70" i="15"/>
  <c r="AF74" i="15"/>
  <c r="AF75" i="15" s="1"/>
  <c r="AF78" i="15"/>
  <c r="AF79" i="15" s="1"/>
  <c r="AF82" i="15"/>
  <c r="AF86" i="15"/>
  <c r="AF87" i="15" s="1"/>
  <c r="AF90" i="15"/>
  <c r="AN31" i="15"/>
  <c r="AN32" i="15" s="1"/>
  <c r="AN40" i="15"/>
  <c r="AN41" i="15"/>
  <c r="AN54" i="15"/>
  <c r="AN55" i="15" s="1"/>
  <c r="AN58" i="15"/>
  <c r="AN59" i="15" s="1"/>
  <c r="AN62" i="15"/>
  <c r="AN63" i="15" s="1"/>
  <c r="AN66" i="15"/>
  <c r="AN67" i="15" s="1"/>
  <c r="AN90" i="15"/>
  <c r="AN91" i="15" s="1"/>
  <c r="AF96" i="15"/>
  <c r="AF100" i="15"/>
  <c r="AS11" i="15"/>
  <c r="AV36" i="15"/>
  <c r="AS50" i="15"/>
  <c r="AV70" i="15"/>
  <c r="AS82" i="15"/>
  <c r="AZ9" i="15"/>
  <c r="AX21" i="15"/>
  <c r="N9" i="15"/>
  <c r="Q13" i="15"/>
  <c r="L19" i="15"/>
  <c r="N23" i="15"/>
  <c r="P36" i="15"/>
  <c r="K50" i="15"/>
  <c r="K51" i="15" s="1"/>
  <c r="M70" i="15"/>
  <c r="O74" i="15"/>
  <c r="Q78" i="15"/>
  <c r="L84" i="15"/>
  <c r="N88" i="15"/>
  <c r="P94" i="15"/>
  <c r="K100" i="15"/>
  <c r="K101" i="15" s="1"/>
  <c r="I90" i="15"/>
  <c r="I91" i="15" s="1"/>
  <c r="H31" i="15"/>
  <c r="H32" i="15" s="1"/>
  <c r="L38" i="15"/>
  <c r="P40" i="15"/>
  <c r="H56" i="15"/>
  <c r="H57" i="15" s="1"/>
  <c r="L58" i="15"/>
  <c r="P60" i="15"/>
  <c r="H64" i="15"/>
  <c r="H65" i="15" s="1"/>
  <c r="L66" i="15"/>
  <c r="P68" i="15"/>
  <c r="W29" i="15"/>
  <c r="W30" i="15" s="1"/>
  <c r="W42" i="15"/>
  <c r="W43" i="15" s="1"/>
  <c r="T54" i="15"/>
  <c r="T55" i="15" s="1"/>
  <c r="T62" i="15"/>
  <c r="T63" i="15" s="1"/>
  <c r="U78" i="15"/>
  <c r="U79" i="15" s="1"/>
  <c r="V88" i="15"/>
  <c r="V89" i="15" s="1"/>
  <c r="W102" i="15"/>
  <c r="W103" i="15" s="1"/>
  <c r="AB40" i="15"/>
  <c r="AB41" i="15"/>
  <c r="AB58" i="15"/>
  <c r="AB59" i="15" s="1"/>
  <c r="AB66" i="15"/>
  <c r="AB67" i="15" s="1"/>
  <c r="AA84" i="15"/>
  <c r="AA85" i="15" s="1"/>
  <c r="AA17" i="15"/>
  <c r="AG11" i="15"/>
  <c r="AG12" i="15" s="1"/>
  <c r="AG15" i="15"/>
  <c r="AG16" i="15" s="1"/>
  <c r="AG19" i="15"/>
  <c r="AG20" i="15" s="1"/>
  <c r="AG23" i="15"/>
  <c r="AG24" i="15" s="1"/>
  <c r="AG29" i="15"/>
  <c r="AG30" i="15" s="1"/>
  <c r="AG36" i="15"/>
  <c r="AG37" i="15" s="1"/>
  <c r="AG40" i="15"/>
  <c r="AG41" i="15" s="1"/>
  <c r="AG46" i="15"/>
  <c r="AG47" i="15" s="1"/>
  <c r="AG50" i="15"/>
  <c r="AG51" i="15" s="1"/>
  <c r="AG54" i="15"/>
  <c r="AG55" i="15" s="1"/>
  <c r="AG58" i="15"/>
  <c r="AG59" i="15"/>
  <c r="AG62" i="15"/>
  <c r="AG63" i="15" s="1"/>
  <c r="AG66" i="15"/>
  <c r="AG67" i="15" s="1"/>
  <c r="AG70" i="15"/>
  <c r="AG71" i="15" s="1"/>
  <c r="AG74" i="15"/>
  <c r="AG75" i="15" s="1"/>
  <c r="AG78" i="15"/>
  <c r="AG79" i="15" s="1"/>
  <c r="AG82" i="15"/>
  <c r="AG83" i="15" s="1"/>
  <c r="AG86" i="15"/>
  <c r="AG87" i="15" s="1"/>
  <c r="AG90" i="15"/>
  <c r="AG91" i="15"/>
  <c r="AO31" i="15"/>
  <c r="AO32" i="15" s="1"/>
  <c r="AO40" i="15"/>
  <c r="AO41" i="15" s="1"/>
  <c r="AO54" i="15"/>
  <c r="AO55" i="15" s="1"/>
  <c r="AO58" i="15"/>
  <c r="AO59" i="15" s="1"/>
  <c r="AO62" i="15"/>
  <c r="AO63" i="15" s="1"/>
  <c r="AO66" i="15"/>
  <c r="AO67" i="15" s="1"/>
  <c r="AO90" i="15"/>
  <c r="AO91" i="15" s="1"/>
  <c r="AG96" i="15"/>
  <c r="AG97" i="15" s="1"/>
  <c r="AG100" i="15"/>
  <c r="AG101" i="15" s="1"/>
  <c r="AV21" i="15"/>
  <c r="AS38" i="15"/>
  <c r="AV60" i="15"/>
  <c r="AS72" i="15"/>
  <c r="AV94" i="15"/>
  <c r="AX11" i="15"/>
  <c r="AY21" i="15"/>
  <c r="AY22" i="15" s="1"/>
  <c r="M9" i="15"/>
  <c r="K15" i="15"/>
  <c r="K16" i="15"/>
  <c r="M19" i="15"/>
  <c r="O23" i="15"/>
  <c r="Q36" i="15"/>
  <c r="L50" i="15"/>
  <c r="N70" i="15"/>
  <c r="P74" i="15"/>
  <c r="K80" i="15"/>
  <c r="K81" i="15" s="1"/>
  <c r="M84" i="15"/>
  <c r="O88" i="15"/>
  <c r="Q94" i="15"/>
  <c r="L100" i="15"/>
  <c r="J90" i="15"/>
  <c r="J91" i="15" s="1"/>
  <c r="I31" i="15"/>
  <c r="I32" i="15" s="1"/>
  <c r="M38" i="15"/>
  <c r="Q40" i="15"/>
  <c r="I56" i="15"/>
  <c r="I57" i="15" s="1"/>
  <c r="M58" i="15"/>
  <c r="Q60" i="15"/>
  <c r="I64" i="15"/>
  <c r="I65" i="15" s="1"/>
  <c r="M66" i="15"/>
  <c r="Q68" i="15"/>
  <c r="U36" i="15"/>
  <c r="U37" i="15" s="1"/>
  <c r="U54" i="15"/>
  <c r="U55" i="15" s="1"/>
  <c r="U62" i="15"/>
  <c r="U63" i="15" s="1"/>
  <c r="U90" i="15"/>
  <c r="U91" i="15" s="1"/>
  <c r="V78" i="15"/>
  <c r="V79" i="15" s="1"/>
  <c r="W88" i="15"/>
  <c r="W89" i="15" s="1"/>
  <c r="Y29" i="15"/>
  <c r="Y30" i="15" s="1"/>
  <c r="Y42" i="15"/>
  <c r="Y43" i="15" s="1"/>
  <c r="Y60" i="15"/>
  <c r="Y61" i="15" s="1"/>
  <c r="Y68" i="15"/>
  <c r="Y69" i="15" s="1"/>
  <c r="AA86" i="15"/>
  <c r="AA87" i="15" s="1"/>
  <c r="AA19" i="15"/>
  <c r="AH11" i="15"/>
  <c r="AH12" i="15"/>
  <c r="AH15" i="15"/>
  <c r="AH16" i="15" s="1"/>
  <c r="AH19" i="15"/>
  <c r="AH20" i="15" s="1"/>
  <c r="AH23" i="15"/>
  <c r="AH24" i="15" s="1"/>
  <c r="AH29" i="15"/>
  <c r="AH30" i="15" s="1"/>
  <c r="AH36" i="15"/>
  <c r="AH37" i="15" s="1"/>
  <c r="AH40" i="15"/>
  <c r="AH41" i="15" s="1"/>
  <c r="AH46" i="15"/>
  <c r="AH47" i="15" s="1"/>
  <c r="AH50" i="15"/>
  <c r="AH51" i="15" s="1"/>
  <c r="AH54" i="15"/>
  <c r="AH55" i="15" s="1"/>
  <c r="AH58" i="15"/>
  <c r="AH59" i="15" s="1"/>
  <c r="AH62" i="15"/>
  <c r="AH63" i="15" s="1"/>
  <c r="AH66" i="15"/>
  <c r="AH67" i="15" s="1"/>
  <c r="AH70" i="15"/>
  <c r="AH71" i="15" s="1"/>
  <c r="AH74" i="15"/>
  <c r="AH75" i="15" s="1"/>
  <c r="AH78" i="15"/>
  <c r="AH79" i="15" s="1"/>
  <c r="AH82" i="15"/>
  <c r="AH83" i="15" s="1"/>
  <c r="AH86" i="15"/>
  <c r="AH87" i="15" s="1"/>
  <c r="AH90" i="15"/>
  <c r="AH91" i="15" s="1"/>
  <c r="AP31" i="15"/>
  <c r="AP32" i="15" s="1"/>
  <c r="AP40" i="15"/>
  <c r="AP41" i="15" s="1"/>
  <c r="AP54" i="15"/>
  <c r="AP55" i="15" s="1"/>
  <c r="AP58" i="15"/>
  <c r="AP59" i="15" s="1"/>
  <c r="AP62" i="15"/>
  <c r="AP63" i="15" s="1"/>
  <c r="AP66" i="15"/>
  <c r="AP67" i="15" s="1"/>
  <c r="AP90" i="15"/>
  <c r="AP91" i="15" s="1"/>
  <c r="AH96" i="15"/>
  <c r="AH97" i="15" s="1"/>
  <c r="AH100" i="15"/>
  <c r="AH101" i="15" s="1"/>
  <c r="AV11" i="15"/>
  <c r="AS23" i="15"/>
  <c r="AV50" i="15"/>
  <c r="AS62" i="15"/>
  <c r="AV82" i="15"/>
  <c r="AS96" i="15"/>
  <c r="AY11" i="15"/>
  <c r="AY12" i="15" s="1"/>
  <c r="AZ21" i="15"/>
  <c r="L9" i="15"/>
  <c r="L15" i="15"/>
  <c r="N19" i="15"/>
  <c r="P23" i="15"/>
  <c r="K46" i="15"/>
  <c r="K47" i="15"/>
  <c r="M50" i="15"/>
  <c r="O70" i="15"/>
  <c r="Q74" i="15"/>
  <c r="L80" i="15"/>
  <c r="N84" i="15"/>
  <c r="P88" i="15"/>
  <c r="K96" i="15"/>
  <c r="K97" i="15"/>
  <c r="M100" i="15"/>
  <c r="F29" i="15"/>
  <c r="F30" i="15" s="1"/>
  <c r="J31" i="15"/>
  <c r="J32" i="15" s="1"/>
  <c r="N38" i="15"/>
  <c r="F54" i="15"/>
  <c r="F55" i="15" s="1"/>
  <c r="J56" i="15"/>
  <c r="J57" i="15" s="1"/>
  <c r="N58" i="15"/>
  <c r="F62" i="15"/>
  <c r="F63" i="15"/>
  <c r="J64" i="15"/>
  <c r="J65" i="15" s="1"/>
  <c r="N66" i="15"/>
  <c r="U31" i="15"/>
  <c r="U32" i="15" s="1"/>
  <c r="V36" i="15"/>
  <c r="V37" i="15" s="1"/>
  <c r="V54" i="15"/>
  <c r="V55" i="15"/>
  <c r="V62" i="15"/>
  <c r="V63" i="15" s="1"/>
  <c r="V90" i="15"/>
  <c r="V91" i="15" s="1"/>
  <c r="W78" i="15"/>
  <c r="W79" i="15" s="1"/>
  <c r="U94" i="15"/>
  <c r="U95" i="15" s="1"/>
  <c r="Z29" i="15"/>
  <c r="Z30" i="15" s="1"/>
  <c r="Z42" i="15"/>
  <c r="Z43" i="15" s="1"/>
  <c r="Z60" i="15"/>
  <c r="Z61" i="15" s="1"/>
  <c r="Z68" i="15"/>
  <c r="Z69" i="15" s="1"/>
  <c r="AA88" i="15"/>
  <c r="AA21" i="15"/>
  <c r="AI11" i="15"/>
  <c r="AI15" i="15"/>
  <c r="AI19" i="15"/>
  <c r="AI23" i="15"/>
  <c r="AI29" i="15"/>
  <c r="AI36" i="15"/>
  <c r="AI40" i="15"/>
  <c r="AI46" i="15"/>
  <c r="AI50" i="15"/>
  <c r="AI54" i="15"/>
  <c r="AI58" i="15"/>
  <c r="AI62" i="15"/>
  <c r="AI66" i="15"/>
  <c r="AI70" i="15"/>
  <c r="AI74" i="15"/>
  <c r="AI75" i="15" s="1"/>
  <c r="AI78" i="15"/>
  <c r="AI79" i="15" s="1"/>
  <c r="AI82" i="15"/>
  <c r="AI86" i="15"/>
  <c r="AI87" i="15" s="1"/>
  <c r="AI90" i="15"/>
  <c r="AQ31" i="15"/>
  <c r="AQ32" i="15"/>
  <c r="AQ40" i="15"/>
  <c r="AQ41" i="15" s="1"/>
  <c r="AQ54" i="15"/>
  <c r="AQ55" i="15" s="1"/>
  <c r="AQ58" i="15"/>
  <c r="AQ59" i="15" s="1"/>
  <c r="AQ62" i="15"/>
  <c r="AQ63" i="15" s="1"/>
  <c r="AQ66" i="15"/>
  <c r="AQ67" i="15"/>
  <c r="AQ90" i="15"/>
  <c r="AQ91" i="15" s="1"/>
  <c r="AI96" i="15"/>
  <c r="AI100" i="15"/>
  <c r="AS13" i="15"/>
  <c r="AV38" i="15"/>
  <c r="AS52" i="15"/>
  <c r="AV72" i="15"/>
  <c r="AS84" i="15"/>
  <c r="AS85" i="15" s="1"/>
  <c r="AZ11" i="15"/>
  <c r="AX23" i="15"/>
  <c r="K11" i="15"/>
  <c r="K12" i="15" s="1"/>
  <c r="M15" i="15"/>
  <c r="O19" i="15"/>
  <c r="Q23" i="15"/>
  <c r="L46" i="15"/>
  <c r="N50" i="15"/>
  <c r="P70" i="15"/>
  <c r="K76" i="15"/>
  <c r="K77" i="15"/>
  <c r="M80" i="15"/>
  <c r="O84" i="15"/>
  <c r="Q88" i="15"/>
  <c r="L96" i="15"/>
  <c r="N100" i="15"/>
  <c r="G29" i="15"/>
  <c r="G30" i="15" s="1"/>
  <c r="K31" i="15"/>
  <c r="K32" i="15" s="1"/>
  <c r="O38" i="15"/>
  <c r="G54" i="15"/>
  <c r="G55" i="15" s="1"/>
  <c r="K56" i="15"/>
  <c r="K57" i="15" s="1"/>
  <c r="O58" i="15"/>
  <c r="G62" i="15"/>
  <c r="G63" i="15" s="1"/>
  <c r="K64" i="15"/>
  <c r="K65" i="15" s="1"/>
  <c r="O66" i="15"/>
  <c r="V31" i="15"/>
  <c r="V32" i="15" s="1"/>
  <c r="W36" i="15"/>
  <c r="W37" i="15" s="1"/>
  <c r="W54" i="15"/>
  <c r="W55" i="15" s="1"/>
  <c r="W62" i="15"/>
  <c r="W63" i="15" s="1"/>
  <c r="W90" i="15"/>
  <c r="W91" i="15" s="1"/>
  <c r="U80" i="15"/>
  <c r="V94" i="15"/>
  <c r="V95" i="15" s="1"/>
  <c r="AA29" i="15"/>
  <c r="AA42" i="15"/>
  <c r="AA60" i="15"/>
  <c r="AA68" i="15"/>
  <c r="Y90" i="15"/>
  <c r="Y91" i="15" s="1"/>
  <c r="AA23" i="15"/>
  <c r="AJ11" i="15"/>
  <c r="AJ12" i="15" s="1"/>
  <c r="AJ15" i="15"/>
  <c r="AJ16" i="15" s="1"/>
  <c r="AJ19" i="15"/>
  <c r="AJ20" i="15" s="1"/>
  <c r="AJ23" i="15"/>
  <c r="AJ24" i="15" s="1"/>
  <c r="AJ29" i="15"/>
  <c r="AJ30" i="15"/>
  <c r="AJ36" i="15"/>
  <c r="AJ37" i="15" s="1"/>
  <c r="AJ40" i="15"/>
  <c r="AJ41" i="15" s="1"/>
  <c r="AJ46" i="15"/>
  <c r="AJ47" i="15" s="1"/>
  <c r="AJ50" i="15"/>
  <c r="AJ51" i="15" s="1"/>
  <c r="AJ54" i="15"/>
  <c r="AJ55" i="15" s="1"/>
  <c r="AJ58" i="15"/>
  <c r="AJ59" i="15" s="1"/>
  <c r="AJ62" i="15"/>
  <c r="AJ63" i="15" s="1"/>
  <c r="AJ66" i="15"/>
  <c r="AJ67" i="15" s="1"/>
  <c r="AJ70" i="15"/>
  <c r="AJ71" i="15" s="1"/>
  <c r="AJ74" i="15"/>
  <c r="AJ75" i="15"/>
  <c r="AJ78" i="15"/>
  <c r="AJ79" i="15" s="1"/>
  <c r="AJ82" i="15"/>
  <c r="AJ83" i="15" s="1"/>
  <c r="AJ86" i="15"/>
  <c r="AJ87" i="15" s="1"/>
  <c r="AJ90" i="15"/>
  <c r="AJ91" i="15" s="1"/>
  <c r="AR31" i="15"/>
  <c r="AR32" i="15" s="1"/>
  <c r="AR40" i="15"/>
  <c r="AR41" i="15" s="1"/>
  <c r="AR54" i="15"/>
  <c r="AR55" i="15" s="1"/>
  <c r="AR58" i="15"/>
  <c r="AR59" i="15" s="1"/>
  <c r="AR62" i="15"/>
  <c r="AR63" i="15" s="1"/>
  <c r="AR66" i="15"/>
  <c r="AR67" i="15" s="1"/>
  <c r="AJ96" i="15"/>
  <c r="AJ97" i="15" s="1"/>
  <c r="AV23" i="15"/>
  <c r="AS40" i="15"/>
  <c r="AV62" i="15"/>
  <c r="AS74" i="15"/>
  <c r="AS75" i="15" s="1"/>
  <c r="AV96" i="15"/>
  <c r="AX13" i="15"/>
  <c r="AY23" i="15"/>
  <c r="AY24" i="15" s="1"/>
  <c r="L11" i="15"/>
  <c r="N15" i="15"/>
  <c r="P19" i="15"/>
  <c r="K27" i="15"/>
  <c r="K28" i="15" s="1"/>
  <c r="M46" i="15"/>
  <c r="O50" i="15"/>
  <c r="Q70" i="15"/>
  <c r="L76" i="15"/>
  <c r="N80" i="15"/>
  <c r="P84" i="15"/>
  <c r="K90" i="15"/>
  <c r="K91" i="15" s="1"/>
  <c r="M96" i="15"/>
  <c r="O100" i="15"/>
  <c r="H29" i="15"/>
  <c r="H30" i="15" s="1"/>
  <c r="L31" i="15"/>
  <c r="P38" i="15"/>
  <c r="H54" i="15"/>
  <c r="H55" i="15" s="1"/>
  <c r="L56" i="15"/>
  <c r="P58" i="15"/>
  <c r="H62" i="15"/>
  <c r="H63" i="15" s="1"/>
  <c r="L64" i="15"/>
  <c r="P66" i="15"/>
  <c r="W31" i="15"/>
  <c r="W32" i="15" s="1"/>
  <c r="U46" i="15"/>
  <c r="U47" i="15" s="1"/>
  <c r="T56" i="15"/>
  <c r="T57" i="15"/>
  <c r="T64" i="15"/>
  <c r="T65" i="15" s="1"/>
  <c r="U70" i="15"/>
  <c r="U71" i="15"/>
  <c r="V80" i="15"/>
  <c r="W94" i="15"/>
  <c r="W95" i="15" s="1"/>
  <c r="AB29" i="15"/>
  <c r="AB30" i="15" s="1"/>
  <c r="AB42" i="15"/>
  <c r="AB43" i="15" s="1"/>
  <c r="AB60" i="15"/>
  <c r="AB61" i="15" s="1"/>
  <c r="AB68" i="15"/>
  <c r="AB69" i="15" s="1"/>
  <c r="Z90" i="15"/>
  <c r="Z91" i="15" s="1"/>
  <c r="AC9" i="15"/>
  <c r="AC10" i="15" s="1"/>
  <c r="AC13" i="15"/>
  <c r="AC14" i="15" s="1"/>
  <c r="AC17" i="15"/>
  <c r="AC18" i="15" s="1"/>
  <c r="AC21" i="15"/>
  <c r="AC22" i="15" s="1"/>
  <c r="AC27" i="15"/>
  <c r="AC28" i="15" s="1"/>
  <c r="AC31" i="15"/>
  <c r="AC32" i="15" s="1"/>
  <c r="AC38" i="15"/>
  <c r="AC39" i="15" s="1"/>
  <c r="AC42" i="15"/>
  <c r="AC43" i="15" s="1"/>
  <c r="AC48" i="15"/>
  <c r="AC49" i="15" s="1"/>
  <c r="AC52" i="15"/>
  <c r="AC53" i="15" s="1"/>
  <c r="AC56" i="15"/>
  <c r="AC57" i="15" s="1"/>
  <c r="AC60" i="15"/>
  <c r="AC61" i="15" s="1"/>
  <c r="AC64" i="15"/>
  <c r="AC65" i="15" s="1"/>
  <c r="AC68" i="15"/>
  <c r="AC69" i="15" s="1"/>
  <c r="AC72" i="15"/>
  <c r="AC73" i="15" s="1"/>
  <c r="AC76" i="15"/>
  <c r="AC77" i="15" s="1"/>
  <c r="AC80" i="15"/>
  <c r="AC81" i="15"/>
  <c r="AC84" i="15"/>
  <c r="AC85" i="15" s="1"/>
  <c r="AC88" i="15"/>
  <c r="AC89" i="15" s="1"/>
  <c r="AK29" i="15"/>
  <c r="AK30" i="15" s="1"/>
  <c r="AK38" i="15"/>
  <c r="AK39" i="15" s="1"/>
  <c r="AK42" i="15"/>
  <c r="AK43" i="15" s="1"/>
  <c r="AK56" i="15"/>
  <c r="AK57" i="15" s="1"/>
  <c r="AK60" i="15"/>
  <c r="AK61" i="15" s="1"/>
  <c r="AK64" i="15"/>
  <c r="AK65" i="15" s="1"/>
  <c r="AC94" i="15"/>
  <c r="AC95" i="15" s="1"/>
  <c r="AC98" i="15"/>
  <c r="AC99" i="15" s="1"/>
  <c r="AV13" i="15"/>
  <c r="AS27" i="15"/>
  <c r="AV52" i="15"/>
  <c r="AS64" i="15"/>
  <c r="AV84" i="15"/>
  <c r="AV85" i="15" s="1"/>
  <c r="AS98" i="15"/>
  <c r="AY13" i="15"/>
  <c r="AY14" i="15"/>
  <c r="AZ23" i="15"/>
  <c r="M11" i="15"/>
  <c r="O15" i="15"/>
  <c r="Q19" i="15"/>
  <c r="L27" i="15"/>
  <c r="N46" i="15"/>
  <c r="P50" i="15"/>
  <c r="K72" i="15"/>
  <c r="K73" i="15" s="1"/>
  <c r="M76" i="15"/>
  <c r="O80" i="15"/>
  <c r="Q84" i="15"/>
  <c r="L90" i="15"/>
  <c r="N96" i="15"/>
  <c r="P100" i="15"/>
  <c r="I29" i="15"/>
  <c r="I30" i="15"/>
  <c r="M31" i="15"/>
  <c r="Q38" i="15"/>
  <c r="I54" i="15"/>
  <c r="I55" i="15" s="1"/>
  <c r="M56" i="15"/>
  <c r="Q58" i="15"/>
  <c r="I62" i="15"/>
  <c r="I63" i="15" s="1"/>
  <c r="M64" i="15"/>
  <c r="Q66" i="15"/>
  <c r="V46" i="15"/>
  <c r="V47" i="15" s="1"/>
  <c r="U56" i="15"/>
  <c r="U57" i="15" s="1"/>
  <c r="U64" i="15"/>
  <c r="U65" i="15" s="1"/>
  <c r="V70" i="15"/>
  <c r="V71" i="15" s="1"/>
  <c r="W80" i="15"/>
  <c r="U96" i="15"/>
  <c r="U97" i="15" s="1"/>
  <c r="Y31" i="15"/>
  <c r="Y32" i="15" s="1"/>
  <c r="Y54" i="15"/>
  <c r="Y55" i="15" s="1"/>
  <c r="Y62" i="15"/>
  <c r="Y63" i="15" s="1"/>
  <c r="AA46" i="15"/>
  <c r="AA90" i="15"/>
  <c r="AD9" i="15"/>
  <c r="AD10" i="15" s="1"/>
  <c r="AD13" i="15"/>
  <c r="AD14" i="15" s="1"/>
  <c r="AD17" i="15"/>
  <c r="AD18" i="15" s="1"/>
  <c r="AD21" i="15"/>
  <c r="AD22" i="15"/>
  <c r="AD27" i="15"/>
  <c r="AD28" i="15" s="1"/>
  <c r="AD31" i="15"/>
  <c r="AD32" i="15"/>
  <c r="AD38" i="15"/>
  <c r="AD39" i="15" s="1"/>
  <c r="AD42" i="15"/>
  <c r="AD43" i="15" s="1"/>
  <c r="AD48" i="15"/>
  <c r="AD49" i="15" s="1"/>
  <c r="AD52" i="15"/>
  <c r="AD53" i="15" s="1"/>
  <c r="AD56" i="15"/>
  <c r="AD57" i="15" s="1"/>
  <c r="AD60" i="15"/>
  <c r="AD61" i="15" s="1"/>
  <c r="AD64" i="15"/>
  <c r="AD65" i="15" s="1"/>
  <c r="AD68" i="15"/>
  <c r="AD69" i="15"/>
  <c r="AD72" i="15"/>
  <c r="AD73" i="15" s="1"/>
  <c r="AD76" i="15"/>
  <c r="AD77" i="15" s="1"/>
  <c r="AD80" i="15"/>
  <c r="AD81" i="15" s="1"/>
  <c r="AD84" i="15"/>
  <c r="AD85" i="15" s="1"/>
  <c r="AD88" i="15"/>
  <c r="AD89" i="15" s="1"/>
  <c r="AL29" i="15"/>
  <c r="AL30" i="15"/>
  <c r="AL38" i="15"/>
  <c r="AL39" i="15" s="1"/>
  <c r="AL42" i="15"/>
  <c r="AL43" i="15"/>
  <c r="AL56" i="15"/>
  <c r="AL57" i="15"/>
  <c r="AL60" i="15"/>
  <c r="AL61" i="15" s="1"/>
  <c r="AL64" i="15"/>
  <c r="AL65" i="15" s="1"/>
  <c r="AD94" i="15"/>
  <c r="AD95" i="15" s="1"/>
  <c r="AD98" i="15"/>
  <c r="AD99" i="15" s="1"/>
  <c r="AS15" i="15"/>
  <c r="AV40" i="15"/>
  <c r="AS54" i="15"/>
  <c r="AV74" i="15"/>
  <c r="AV75" i="15"/>
  <c r="AS86" i="15"/>
  <c r="AS87" i="15" s="1"/>
  <c r="AZ13" i="15"/>
  <c r="N11" i="15"/>
  <c r="P15" i="15"/>
  <c r="K21" i="15"/>
  <c r="K22" i="15" s="1"/>
  <c r="M27" i="15"/>
  <c r="O46" i="15"/>
  <c r="Q50" i="15"/>
  <c r="L72" i="15"/>
  <c r="N76" i="15"/>
  <c r="P80" i="15"/>
  <c r="K86" i="15"/>
  <c r="K87" i="15" s="1"/>
  <c r="M90" i="15"/>
  <c r="O96" i="15"/>
  <c r="Q100" i="15"/>
  <c r="J29" i="15"/>
  <c r="J30" i="15" s="1"/>
  <c r="N31" i="15"/>
  <c r="F40" i="15"/>
  <c r="F41" i="15" s="1"/>
  <c r="J54" i="15"/>
  <c r="J55" i="15" s="1"/>
  <c r="N56" i="15"/>
  <c r="F60" i="15"/>
  <c r="F61" i="15" s="1"/>
  <c r="J62" i="15"/>
  <c r="J63" i="15" s="1"/>
  <c r="N64" i="15"/>
  <c r="F68" i="15"/>
  <c r="F69" i="15" s="1"/>
  <c r="U38" i="15"/>
  <c r="U39" i="15" s="1"/>
  <c r="W46" i="15"/>
  <c r="W47" i="15"/>
  <c r="V56" i="15"/>
  <c r="V57" i="15"/>
  <c r="V64" i="15"/>
  <c r="V65" i="15" s="1"/>
  <c r="W70" i="15"/>
  <c r="W71" i="15" s="1"/>
  <c r="U82" i="15"/>
  <c r="U83" i="15" s="1"/>
  <c r="V96" i="15"/>
  <c r="V97" i="15" s="1"/>
  <c r="Z31" i="15"/>
  <c r="Z32" i="15" s="1"/>
  <c r="Z54" i="15"/>
  <c r="Z55" i="15" s="1"/>
  <c r="Z62" i="15"/>
  <c r="Z63" i="15" s="1"/>
  <c r="AA48" i="15"/>
  <c r="AB90" i="15"/>
  <c r="AB91" i="15"/>
  <c r="AE9" i="15"/>
  <c r="AE10" i="15" s="1"/>
  <c r="AE13" i="15"/>
  <c r="AE14" i="15" s="1"/>
  <c r="AE17" i="15"/>
  <c r="AE18" i="15" s="1"/>
  <c r="AE21" i="15"/>
  <c r="AE22" i="15" s="1"/>
  <c r="AE27" i="15"/>
  <c r="AE28" i="15" s="1"/>
  <c r="AE31" i="15"/>
  <c r="AE32" i="15" s="1"/>
  <c r="AE38" i="15"/>
  <c r="AE39" i="15" s="1"/>
  <c r="AE42" i="15"/>
  <c r="AE43" i="15" s="1"/>
  <c r="AE48" i="15"/>
  <c r="AE49" i="15" s="1"/>
  <c r="AE52" i="15"/>
  <c r="AE53" i="15"/>
  <c r="AE56" i="15"/>
  <c r="AE57" i="15" s="1"/>
  <c r="AE60" i="15"/>
  <c r="AE61" i="15" s="1"/>
  <c r="AE64" i="15"/>
  <c r="AE65" i="15" s="1"/>
  <c r="AE68" i="15"/>
  <c r="AE69" i="15" s="1"/>
  <c r="AE72" i="15"/>
  <c r="AE73" i="15" s="1"/>
  <c r="AE76" i="15"/>
  <c r="AE77" i="15" s="1"/>
  <c r="AE80" i="15"/>
  <c r="AE81" i="15" s="1"/>
  <c r="AE84" i="15"/>
  <c r="AE85" i="15" s="1"/>
  <c r="AE88" i="15"/>
  <c r="AE89" i="15" s="1"/>
  <c r="AM29" i="15"/>
  <c r="AM30" i="15" s="1"/>
  <c r="AM38" i="15"/>
  <c r="AM39" i="15" s="1"/>
  <c r="AM42" i="15"/>
  <c r="AM43" i="15" s="1"/>
  <c r="AM56" i="15"/>
  <c r="AM57" i="15" s="1"/>
  <c r="AM60" i="15"/>
  <c r="AM61" i="15"/>
  <c r="AM64" i="15"/>
  <c r="AM65" i="15" s="1"/>
  <c r="AE94" i="15"/>
  <c r="AE95" i="15" s="1"/>
  <c r="AE98" i="15"/>
  <c r="AE99" i="15" s="1"/>
  <c r="AV27" i="15"/>
  <c r="AS42" i="15"/>
  <c r="AV64" i="15"/>
  <c r="AS76" i="15"/>
  <c r="AV98" i="15"/>
  <c r="AX15" i="15"/>
  <c r="O11" i="15"/>
  <c r="Q15" i="15"/>
  <c r="L21" i="15"/>
  <c r="N27" i="15"/>
  <c r="P46" i="15"/>
  <c r="K52" i="15"/>
  <c r="K53" i="15"/>
  <c r="M72" i="15"/>
  <c r="O76" i="15"/>
  <c r="Q80" i="15"/>
  <c r="L86" i="15"/>
  <c r="N90" i="15"/>
  <c r="P96" i="15"/>
  <c r="K102" i="15"/>
  <c r="K103" i="15" s="1"/>
  <c r="K29" i="15"/>
  <c r="K30" i="15" s="1"/>
  <c r="O31" i="15"/>
  <c r="G40" i="15"/>
  <c r="G41" i="15" s="1"/>
  <c r="K54" i="15"/>
  <c r="K55" i="15" s="1"/>
  <c r="O56" i="15"/>
  <c r="G60" i="15"/>
  <c r="G61" i="15" s="1"/>
  <c r="K62" i="15"/>
  <c r="K63" i="15" s="1"/>
  <c r="O64" i="15"/>
  <c r="G68" i="15"/>
  <c r="G69" i="15" s="1"/>
  <c r="V38" i="15"/>
  <c r="V39" i="15" s="1"/>
  <c r="U48" i="15"/>
  <c r="U49" i="15" s="1"/>
  <c r="W56" i="15"/>
  <c r="W57" i="15" s="1"/>
  <c r="W64" i="15"/>
  <c r="W65" i="15" s="1"/>
  <c r="U72" i="15"/>
  <c r="U73" i="15" s="1"/>
  <c r="V82" i="15"/>
  <c r="V83" i="15"/>
  <c r="W96" i="15"/>
  <c r="W97" i="15" s="1"/>
  <c r="AA31" i="15"/>
  <c r="AA54" i="15"/>
  <c r="AA62" i="15"/>
  <c r="AA50" i="15"/>
  <c r="AA94" i="15"/>
  <c r="AF9" i="15"/>
  <c r="AF13" i="15"/>
  <c r="AF17" i="15"/>
  <c r="AF21" i="15"/>
  <c r="AF27" i="15"/>
  <c r="AF31" i="15"/>
  <c r="AF38" i="15"/>
  <c r="AF42" i="15"/>
  <c r="AF48" i="15"/>
  <c r="AF52" i="15"/>
  <c r="AF56" i="15"/>
  <c r="AF60" i="15"/>
  <c r="AF64" i="15"/>
  <c r="AF68" i="15"/>
  <c r="AF72" i="15"/>
  <c r="AF76" i="15"/>
  <c r="AF80" i="15"/>
  <c r="AF84" i="15"/>
  <c r="AF85" i="15" s="1"/>
  <c r="AF88" i="15"/>
  <c r="AN29" i="15"/>
  <c r="AN30" i="15" s="1"/>
  <c r="AN38" i="15"/>
  <c r="AN39" i="15" s="1"/>
  <c r="AN42" i="15"/>
  <c r="AN43" i="15" s="1"/>
  <c r="AN56" i="15"/>
  <c r="AN57" i="15" s="1"/>
  <c r="AN60" i="15"/>
  <c r="AN61" i="15" s="1"/>
  <c r="AN64" i="15"/>
  <c r="AN65" i="15" s="1"/>
  <c r="AF94" i="15"/>
  <c r="AF98" i="15"/>
  <c r="AV15" i="15"/>
  <c r="AS29" i="15"/>
  <c r="AV54" i="15"/>
  <c r="AS66" i="15"/>
  <c r="AV86" i="15"/>
  <c r="AV87" i="15" s="1"/>
  <c r="AS100" i="15"/>
  <c r="AY15" i="15"/>
  <c r="AY16" i="15" s="1"/>
  <c r="P11" i="15"/>
  <c r="K17" i="15"/>
  <c r="K18" i="15" s="1"/>
  <c r="M21" i="15"/>
  <c r="O27" i="15"/>
  <c r="Q46" i="15"/>
  <c r="L52" i="15"/>
  <c r="N72" i="15"/>
  <c r="P76" i="15"/>
  <c r="K82" i="15"/>
  <c r="K83" i="15" s="1"/>
  <c r="M86" i="15"/>
  <c r="O90" i="15"/>
  <c r="Q96" i="15"/>
  <c r="L102" i="15"/>
  <c r="L29" i="15"/>
  <c r="P31" i="15"/>
  <c r="H40" i="15"/>
  <c r="H41" i="15"/>
  <c r="L54" i="15"/>
  <c r="P56" i="15"/>
  <c r="H60" i="15"/>
  <c r="H61" i="15" s="1"/>
  <c r="L62" i="15"/>
  <c r="P64" i="15"/>
  <c r="W38" i="15"/>
  <c r="W39" i="15" s="1"/>
  <c r="V48" i="15"/>
  <c r="V49" i="15" s="1"/>
  <c r="T58" i="15"/>
  <c r="T59" i="15" s="1"/>
  <c r="T66" i="15"/>
  <c r="T67" i="15" s="1"/>
  <c r="V72" i="15"/>
  <c r="V73" i="15" s="1"/>
  <c r="W82" i="15"/>
  <c r="W83" i="15" s="1"/>
  <c r="U98" i="15"/>
  <c r="U99" i="15"/>
  <c r="AB31" i="15"/>
  <c r="AB32" i="15" s="1"/>
  <c r="AB54" i="15"/>
  <c r="AB55" i="15" s="1"/>
  <c r="AA52" i="15"/>
  <c r="AA96" i="15"/>
  <c r="AG9" i="15"/>
  <c r="AG10" i="15" s="1"/>
  <c r="AG13" i="15"/>
  <c r="AG14" i="15" s="1"/>
  <c r="AG17" i="15"/>
  <c r="AG18" i="15" s="1"/>
  <c r="AG21" i="15"/>
  <c r="AG22" i="15" s="1"/>
  <c r="AG27" i="15"/>
  <c r="AG28" i="15" s="1"/>
  <c r="AG31" i="15"/>
  <c r="AG32" i="15" s="1"/>
  <c r="AG38" i="15"/>
  <c r="AG39" i="15" s="1"/>
  <c r="AG42" i="15"/>
  <c r="AG43" i="15" s="1"/>
  <c r="AG48" i="15"/>
  <c r="AG49" i="15" s="1"/>
  <c r="AG52" i="15"/>
  <c r="AG53" i="15" s="1"/>
  <c r="AG56" i="15"/>
  <c r="AG57" i="15" s="1"/>
  <c r="AG60" i="15"/>
  <c r="AG61" i="15" s="1"/>
  <c r="AG64" i="15"/>
  <c r="AG65" i="15" s="1"/>
  <c r="AG68" i="15"/>
  <c r="AG69" i="15" s="1"/>
  <c r="AG72" i="15"/>
  <c r="AG73" i="15" s="1"/>
  <c r="AG76" i="15"/>
  <c r="AG77" i="15" s="1"/>
  <c r="AG80" i="15"/>
  <c r="AG81" i="15" s="1"/>
  <c r="AG84" i="15"/>
  <c r="AG85" i="15" s="1"/>
  <c r="AG88" i="15"/>
  <c r="AG89" i="15" s="1"/>
  <c r="AO29" i="15"/>
  <c r="AO30" i="15" s="1"/>
  <c r="AO38" i="15"/>
  <c r="AO39" i="15" s="1"/>
  <c r="AO42" i="15"/>
  <c r="AO43" i="15" s="1"/>
  <c r="AO56" i="15"/>
  <c r="AO57" i="15" s="1"/>
  <c r="AO60" i="15"/>
  <c r="AO61" i="15" s="1"/>
  <c r="AO64" i="15"/>
  <c r="AO65" i="15"/>
  <c r="AG94" i="15"/>
  <c r="AG95" i="15" s="1"/>
  <c r="AG98" i="15"/>
  <c r="AG99" i="15" s="1"/>
  <c r="AS17" i="15"/>
  <c r="AV42" i="15"/>
  <c r="AS56" i="15"/>
  <c r="AV76" i="15"/>
  <c r="AS88" i="15"/>
  <c r="AZ15" i="15"/>
  <c r="AX27" i="15"/>
  <c r="Q11" i="15"/>
  <c r="L17" i="15"/>
  <c r="N21" i="15"/>
  <c r="P27" i="15"/>
  <c r="K48" i="15"/>
  <c r="K49" i="15"/>
  <c r="M52" i="15"/>
  <c r="O72" i="15"/>
  <c r="Q76" i="15"/>
  <c r="L82" i="15"/>
  <c r="N86" i="15"/>
  <c r="P90" i="15"/>
  <c r="K98" i="15"/>
  <c r="K99" i="15" s="1"/>
  <c r="M102" i="15"/>
  <c r="M29" i="15"/>
  <c r="Q31" i="15"/>
  <c r="I40" i="15"/>
  <c r="I41" i="15" s="1"/>
  <c r="M54" i="15"/>
  <c r="Q56" i="15"/>
  <c r="I60" i="15"/>
  <c r="I61" i="15" s="1"/>
  <c r="M62" i="15"/>
  <c r="Q64" i="15"/>
  <c r="W48" i="15"/>
  <c r="W49" i="15" s="1"/>
  <c r="U58" i="15"/>
  <c r="U59" i="15" s="1"/>
  <c r="U66" i="15"/>
  <c r="U67" i="15" s="1"/>
  <c r="W72" i="15"/>
  <c r="W73" i="15" s="1"/>
  <c r="U84" i="15"/>
  <c r="U85" i="15" s="1"/>
  <c r="V98" i="15"/>
  <c r="V99" i="15" s="1"/>
  <c r="Y38" i="15"/>
  <c r="Y39" i="15" s="1"/>
  <c r="Y56" i="15"/>
  <c r="Y57" i="15"/>
  <c r="AA70" i="15"/>
  <c r="AA98" i="15"/>
  <c r="AH9" i="15"/>
  <c r="AH10" i="15" s="1"/>
  <c r="AH13" i="15"/>
  <c r="AH14" i="15" s="1"/>
  <c r="AH17" i="15"/>
  <c r="AH18" i="15" s="1"/>
  <c r="AH21" i="15"/>
  <c r="AH22" i="15"/>
  <c r="AH27" i="15"/>
  <c r="AH28" i="15" s="1"/>
  <c r="AH31" i="15"/>
  <c r="AH32" i="15" s="1"/>
  <c r="AH38" i="15"/>
  <c r="AH39" i="15" s="1"/>
  <c r="AH42" i="15"/>
  <c r="AH43" i="15" s="1"/>
  <c r="AH48" i="15"/>
  <c r="AH49" i="15" s="1"/>
  <c r="AH52" i="15"/>
  <c r="AH53" i="15" s="1"/>
  <c r="AH56" i="15"/>
  <c r="AH57" i="15" s="1"/>
  <c r="AH60" i="15"/>
  <c r="AH61" i="15" s="1"/>
  <c r="AH64" i="15"/>
  <c r="AH65" i="15" s="1"/>
  <c r="AH68" i="15"/>
  <c r="AH69" i="15"/>
  <c r="AH72" i="15"/>
  <c r="AH73" i="15" s="1"/>
  <c r="AH76" i="15"/>
  <c r="AH77" i="15"/>
  <c r="AH80" i="15"/>
  <c r="AH81" i="15" s="1"/>
  <c r="AH84" i="15"/>
  <c r="AH85" i="15" s="1"/>
  <c r="AH88" i="15"/>
  <c r="AH89" i="15" s="1"/>
  <c r="AP29" i="15"/>
  <c r="AP30" i="15" s="1"/>
  <c r="AP38" i="15"/>
  <c r="AP39" i="15" s="1"/>
  <c r="AP42" i="15"/>
  <c r="AP43" i="15" s="1"/>
  <c r="AP56" i="15"/>
  <c r="AP57" i="15"/>
  <c r="AP60" i="15"/>
  <c r="AP61" i="15" s="1"/>
  <c r="AP64" i="15"/>
  <c r="AP65" i="15" s="1"/>
  <c r="AH94" i="15"/>
  <c r="AH95" i="15" s="1"/>
  <c r="AH98" i="15"/>
  <c r="AH99" i="15" s="1"/>
  <c r="AV29" i="15"/>
  <c r="AS46" i="15"/>
  <c r="AV66" i="15"/>
  <c r="AS78" i="15"/>
  <c r="AS79" i="15" s="1"/>
  <c r="AV100" i="15"/>
  <c r="AY27" i="15"/>
  <c r="AY28" i="15" s="1"/>
  <c r="K13" i="15"/>
  <c r="K14" i="15" s="1"/>
  <c r="M17" i="15"/>
  <c r="O21" i="15"/>
  <c r="Q27" i="15"/>
  <c r="L48" i="15"/>
  <c r="N52" i="15"/>
  <c r="N102" i="15"/>
  <c r="N29" i="15"/>
  <c r="F38" i="15"/>
  <c r="F39" i="15" s="1"/>
  <c r="J40" i="15"/>
  <c r="J41" i="15" s="1"/>
  <c r="N54" i="15"/>
  <c r="F58" i="15"/>
  <c r="F59" i="15" s="1"/>
  <c r="J60" i="15"/>
  <c r="J61" i="15" s="1"/>
  <c r="U27" i="15"/>
  <c r="U28" i="15"/>
  <c r="U40" i="15"/>
  <c r="U41" i="15" s="1"/>
  <c r="U50" i="15"/>
  <c r="U51" i="15" s="1"/>
  <c r="V58" i="15"/>
  <c r="V59" i="15" s="1"/>
  <c r="V66" i="15"/>
  <c r="V67" i="15" s="1"/>
  <c r="Z38" i="15"/>
  <c r="Z39" i="15" s="1"/>
  <c r="Z56" i="15"/>
  <c r="Z57" i="15" s="1"/>
  <c r="AA72" i="15"/>
  <c r="AI9" i="15"/>
  <c r="AI13" i="15"/>
  <c r="AI17" i="15"/>
  <c r="AI21" i="15"/>
  <c r="AI27" i="15"/>
  <c r="AI31" i="15"/>
  <c r="AI38" i="15"/>
  <c r="AI42" i="15"/>
  <c r="AI48" i="15"/>
  <c r="AI52" i="15"/>
  <c r="AI56" i="15"/>
  <c r="AI60" i="15"/>
  <c r="AI64" i="15"/>
  <c r="AI68" i="15"/>
  <c r="AI72" i="15"/>
  <c r="AI76" i="15"/>
  <c r="AI80" i="15"/>
  <c r="AI84" i="15"/>
  <c r="AI85" i="15" s="1"/>
  <c r="AI88" i="15"/>
  <c r="AQ29" i="15"/>
  <c r="AQ30" i="15" s="1"/>
  <c r="AQ38" i="15"/>
  <c r="AQ39" i="15" s="1"/>
  <c r="AQ42" i="15"/>
  <c r="AQ43" i="15" s="1"/>
  <c r="AQ56" i="15"/>
  <c r="AQ57" i="15" s="1"/>
  <c r="AQ60" i="15"/>
  <c r="AQ61" i="15" s="1"/>
  <c r="AQ64" i="15"/>
  <c r="AQ65" i="15"/>
  <c r="AI94" i="15"/>
  <c r="AI98" i="15"/>
  <c r="AV17" i="15"/>
  <c r="AS31" i="15"/>
  <c r="AV56" i="15"/>
  <c r="AS68" i="15"/>
  <c r="F42" i="15"/>
  <c r="F43" i="15" s="1"/>
  <c r="G42" i="15"/>
  <c r="G43" i="15"/>
  <c r="J42" i="15"/>
  <c r="J43" i="15" s="1"/>
  <c r="L42" i="15"/>
  <c r="M42" i="15"/>
  <c r="H42" i="15"/>
  <c r="H43" i="15" s="1"/>
  <c r="K42" i="15"/>
  <c r="K43" i="15" s="1"/>
  <c r="N42" i="15"/>
  <c r="P42" i="15"/>
  <c r="I42" i="15"/>
  <c r="I43" i="15" s="1"/>
  <c r="O42" i="15"/>
  <c r="AG68" i="14"/>
  <c r="AG69" i="14" s="1"/>
  <c r="AQ66" i="14"/>
  <c r="AQ67" i="14" s="1"/>
  <c r="AA31" i="14"/>
  <c r="AA32" i="14" s="1"/>
  <c r="H25" i="14"/>
  <c r="H26" i="14" s="1"/>
  <c r="AP66" i="14"/>
  <c r="AP67" i="14" s="1"/>
  <c r="Z31" i="14"/>
  <c r="Z32" i="14" s="1"/>
  <c r="AO66" i="14"/>
  <c r="AO67" i="14" s="1"/>
  <c r="X80" i="14"/>
  <c r="X81" i="14" s="1"/>
  <c r="AN66" i="14"/>
  <c r="AN67" i="14" s="1"/>
  <c r="W70" i="14"/>
  <c r="W71" i="14" s="1"/>
  <c r="AM66" i="14"/>
  <c r="AM67" i="14" s="1"/>
  <c r="V94" i="14"/>
  <c r="V95" i="14" s="1"/>
  <c r="AL66" i="14"/>
  <c r="AL67" i="14" s="1"/>
  <c r="U29" i="14"/>
  <c r="U30" i="14" s="1"/>
  <c r="AK68" i="14"/>
  <c r="AK69" i="14" s="1"/>
  <c r="R98" i="14"/>
  <c r="R99" i="14" s="1"/>
  <c r="G68" i="14"/>
  <c r="G69" i="14" s="1"/>
  <c r="AJ68" i="14"/>
  <c r="AJ69" i="14" s="1"/>
  <c r="Q78" i="14"/>
  <c r="Q79" i="14" s="1"/>
  <c r="BA102" i="14"/>
  <c r="BA103" i="14"/>
  <c r="AI68" i="14"/>
  <c r="AI69" i="14" s="1"/>
  <c r="P94" i="14"/>
  <c r="P95" i="14" s="1"/>
  <c r="AZ90" i="14"/>
  <c r="AZ91" i="14" s="1"/>
  <c r="AH68" i="14"/>
  <c r="AH69" i="14" s="1"/>
  <c r="O74" i="14"/>
  <c r="O75" i="14" s="1"/>
  <c r="AY80" i="14"/>
  <c r="AY81" i="14" s="1"/>
  <c r="N88" i="14"/>
  <c r="N89" i="14" s="1"/>
  <c r="AX56" i="14"/>
  <c r="AX57" i="14" s="1"/>
  <c r="AF68" i="14"/>
  <c r="AF69" i="14" s="1"/>
  <c r="M70" i="14"/>
  <c r="M71" i="14" s="1"/>
  <c r="AW100" i="14"/>
  <c r="AW101" i="14"/>
  <c r="AE68" i="14"/>
  <c r="AE69" i="14" s="1"/>
  <c r="L84" i="14"/>
  <c r="L85" i="14" s="1"/>
  <c r="AD68" i="14"/>
  <c r="AD69" i="14" s="1"/>
  <c r="K60" i="14"/>
  <c r="K61" i="14" s="1"/>
  <c r="AS66" i="14"/>
  <c r="AS67" i="14" s="1"/>
  <c r="AC31" i="14"/>
  <c r="AC32" i="14" s="1"/>
  <c r="AR66" i="14"/>
  <c r="AR67" i="14" s="1"/>
  <c r="AB84" i="14"/>
  <c r="AB85" i="14" s="1"/>
  <c r="I38" i="14"/>
  <c r="I39" i="14" s="1"/>
  <c r="M13" i="14"/>
  <c r="M14" i="14" s="1"/>
  <c r="O17" i="14"/>
  <c r="O18" i="14" s="1"/>
  <c r="Q21" i="14"/>
  <c r="Q22" i="14" s="1"/>
  <c r="L27" i="14"/>
  <c r="L28" i="14"/>
  <c r="N31" i="14"/>
  <c r="N32" i="14" s="1"/>
  <c r="P38" i="14"/>
  <c r="P39" i="14"/>
  <c r="R42" i="14"/>
  <c r="R43" i="14" s="1"/>
  <c r="M52" i="14"/>
  <c r="M53" i="14" s="1"/>
  <c r="O56" i="14"/>
  <c r="O57" i="14" s="1"/>
  <c r="Q60" i="14"/>
  <c r="Q61" i="14" s="1"/>
  <c r="L66" i="14"/>
  <c r="L67" i="14" s="1"/>
  <c r="N70" i="14"/>
  <c r="N71" i="14" s="1"/>
  <c r="P74" i="14"/>
  <c r="P75" i="14" s="1"/>
  <c r="R78" i="14"/>
  <c r="R79" i="14" s="1"/>
  <c r="M84" i="14"/>
  <c r="M85" i="14" s="1"/>
  <c r="O88" i="14"/>
  <c r="O89" i="14" s="1"/>
  <c r="Q94" i="14"/>
  <c r="Q95" i="14" s="1"/>
  <c r="L100" i="14"/>
  <c r="L101" i="14" s="1"/>
  <c r="I25" i="14"/>
  <c r="I26" i="14" s="1"/>
  <c r="J38" i="14"/>
  <c r="J39" i="14" s="1"/>
  <c r="G62" i="14"/>
  <c r="G63" i="14" s="1"/>
  <c r="H68" i="14"/>
  <c r="H69" i="14" s="1"/>
  <c r="V17" i="14"/>
  <c r="V18" i="14" s="1"/>
  <c r="W31" i="14"/>
  <c r="W32" i="14" s="1"/>
  <c r="X70" i="14"/>
  <c r="X71" i="14" s="1"/>
  <c r="V82" i="14"/>
  <c r="V83" i="14" s="1"/>
  <c r="W94" i="14"/>
  <c r="W95" i="14" s="1"/>
  <c r="V29" i="14"/>
  <c r="V30" i="14" s="1"/>
  <c r="AD9" i="14"/>
  <c r="AD10" i="14" s="1"/>
  <c r="AD13" i="14"/>
  <c r="AD14" i="14" s="1"/>
  <c r="AD17" i="14"/>
  <c r="AD18" i="14"/>
  <c r="AD21" i="14"/>
  <c r="AD22" i="14" s="1"/>
  <c r="AD27" i="14"/>
  <c r="AD28" i="14" s="1"/>
  <c r="AD48" i="14"/>
  <c r="AD49" i="14" s="1"/>
  <c r="AD52" i="14"/>
  <c r="AD53" i="14" s="1"/>
  <c r="AD72" i="14"/>
  <c r="AD73" i="14"/>
  <c r="AD76" i="14"/>
  <c r="AD77" i="14" s="1"/>
  <c r="AD80" i="14"/>
  <c r="AD81" i="14" s="1"/>
  <c r="AD84" i="14"/>
  <c r="AD85" i="14" s="1"/>
  <c r="AD88" i="14"/>
  <c r="AD89" i="14" s="1"/>
  <c r="AD94" i="14"/>
  <c r="AD95" i="14" s="1"/>
  <c r="AD98" i="14"/>
  <c r="AD99" i="14"/>
  <c r="AD102" i="14"/>
  <c r="AD103" i="14" s="1"/>
  <c r="AB86" i="14"/>
  <c r="AB87" i="14" s="1"/>
  <c r="AD31" i="14"/>
  <c r="AD32" i="14" s="1"/>
  <c r="U38" i="14"/>
  <c r="U39" i="14" s="1"/>
  <c r="U40" i="14"/>
  <c r="U41" i="14" s="1"/>
  <c r="U42" i="14"/>
  <c r="U43" i="14" s="1"/>
  <c r="U54" i="14"/>
  <c r="U55" i="14" s="1"/>
  <c r="U56" i="14"/>
  <c r="U57" i="14" s="1"/>
  <c r="U58" i="14"/>
  <c r="U59" i="14" s="1"/>
  <c r="U60" i="14"/>
  <c r="U61" i="14" s="1"/>
  <c r="U62" i="14"/>
  <c r="U63" i="14" s="1"/>
  <c r="U64" i="14"/>
  <c r="U65" i="14" s="1"/>
  <c r="U66" i="14"/>
  <c r="U67" i="14" s="1"/>
  <c r="U68" i="14"/>
  <c r="U69" i="14" s="1"/>
  <c r="AL29" i="14"/>
  <c r="AL30" i="14" s="1"/>
  <c r="AL38" i="14"/>
  <c r="AL39" i="14" s="1"/>
  <c r="AL42" i="14"/>
  <c r="AL43" i="14" s="1"/>
  <c r="AL56" i="14"/>
  <c r="AL57" i="14" s="1"/>
  <c r="AL60" i="14"/>
  <c r="AL61" i="14" s="1"/>
  <c r="AL64" i="14"/>
  <c r="AL65" i="14" s="1"/>
  <c r="AL68" i="14"/>
  <c r="AL69" i="14" s="1"/>
  <c r="AT17" i="14"/>
  <c r="AT18" i="14" s="1"/>
  <c r="AT38" i="14"/>
  <c r="AT39" i="14" s="1"/>
  <c r="AT58" i="14"/>
  <c r="AT59" i="14" s="1"/>
  <c r="AW68" i="14"/>
  <c r="AW69" i="14" s="1"/>
  <c r="AT84" i="14"/>
  <c r="AT85" i="14"/>
  <c r="AT102" i="14"/>
  <c r="AT103" i="14" s="1"/>
  <c r="BA17" i="14"/>
  <c r="BA18" i="14" s="1"/>
  <c r="AY31" i="14"/>
  <c r="AY32" i="14" s="1"/>
  <c r="AZ48" i="14"/>
  <c r="AZ49" i="14" s="1"/>
  <c r="BA58" i="14"/>
  <c r="BA59" i="14" s="1"/>
  <c r="AY70" i="14"/>
  <c r="AY71" i="14" s="1"/>
  <c r="AZ80" i="14"/>
  <c r="AZ81" i="14" s="1"/>
  <c r="BA90" i="14"/>
  <c r="BA91" i="14" s="1"/>
  <c r="N13" i="14"/>
  <c r="N14" i="14" s="1"/>
  <c r="P17" i="14"/>
  <c r="P18" i="14" s="1"/>
  <c r="R21" i="14"/>
  <c r="R22" i="14" s="1"/>
  <c r="M27" i="14"/>
  <c r="M28" i="14" s="1"/>
  <c r="O31" i="14"/>
  <c r="O32" i="14" s="1"/>
  <c r="Q38" i="14"/>
  <c r="Q39" i="14"/>
  <c r="L48" i="14"/>
  <c r="L49" i="14" s="1"/>
  <c r="N52" i="14"/>
  <c r="N53" i="14" s="1"/>
  <c r="P56" i="14"/>
  <c r="P57" i="14" s="1"/>
  <c r="R60" i="14"/>
  <c r="R61" i="14"/>
  <c r="M66" i="14"/>
  <c r="M67" i="14" s="1"/>
  <c r="O70" i="14"/>
  <c r="O71" i="14" s="1"/>
  <c r="Q74" i="14"/>
  <c r="Q75" i="14" s="1"/>
  <c r="L80" i="14"/>
  <c r="L81" i="14" s="1"/>
  <c r="N84" i="14"/>
  <c r="N85" i="14" s="1"/>
  <c r="P88" i="14"/>
  <c r="P89" i="14" s="1"/>
  <c r="R94" i="14"/>
  <c r="R95" i="14" s="1"/>
  <c r="M100" i="14"/>
  <c r="M101" i="14" s="1"/>
  <c r="J25" i="14"/>
  <c r="J26" i="14" s="1"/>
  <c r="K38" i="14"/>
  <c r="K39" i="14" s="1"/>
  <c r="G56" i="14"/>
  <c r="G57" i="14" s="1"/>
  <c r="H62" i="14"/>
  <c r="H63" i="14" s="1"/>
  <c r="I68" i="14"/>
  <c r="I69" i="14" s="1"/>
  <c r="W17" i="14"/>
  <c r="W18" i="14"/>
  <c r="X31" i="14"/>
  <c r="X32" i="14" s="1"/>
  <c r="V72" i="14"/>
  <c r="V73" i="14"/>
  <c r="W82" i="14"/>
  <c r="W83" i="14" s="1"/>
  <c r="X94" i="14"/>
  <c r="X95" i="14" s="1"/>
  <c r="W29" i="14"/>
  <c r="W30" i="14" s="1"/>
  <c r="AE9" i="14"/>
  <c r="AE10" i="14" s="1"/>
  <c r="AE13" i="14"/>
  <c r="AE14" i="14" s="1"/>
  <c r="AE17" i="14"/>
  <c r="AE18" i="14" s="1"/>
  <c r="AE21" i="14"/>
  <c r="AE22" i="14" s="1"/>
  <c r="AE27" i="14"/>
  <c r="AE28" i="14" s="1"/>
  <c r="AE48" i="14"/>
  <c r="AE49" i="14" s="1"/>
  <c r="AE52" i="14"/>
  <c r="AE53" i="14" s="1"/>
  <c r="AE72" i="14"/>
  <c r="AE73" i="14" s="1"/>
  <c r="AE76" i="14"/>
  <c r="AE77" i="14" s="1"/>
  <c r="AE80" i="14"/>
  <c r="AE81" i="14" s="1"/>
  <c r="AE84" i="14"/>
  <c r="AE85" i="14" s="1"/>
  <c r="AE88" i="14"/>
  <c r="AE89" i="14" s="1"/>
  <c r="AE94" i="14"/>
  <c r="AE95" i="14" s="1"/>
  <c r="AE98" i="14"/>
  <c r="AE99" i="14" s="1"/>
  <c r="AE102" i="14"/>
  <c r="AE103" i="14" s="1"/>
  <c r="AB88" i="14"/>
  <c r="AB89" i="14" s="1"/>
  <c r="AE31" i="14"/>
  <c r="AE32" i="14" s="1"/>
  <c r="V38" i="14"/>
  <c r="V39" i="14" s="1"/>
  <c r="V40" i="14"/>
  <c r="V41" i="14" s="1"/>
  <c r="V42" i="14"/>
  <c r="V43" i="14" s="1"/>
  <c r="V54" i="14"/>
  <c r="V55" i="14" s="1"/>
  <c r="V56" i="14"/>
  <c r="V57" i="14" s="1"/>
  <c r="V58" i="14"/>
  <c r="V59" i="14" s="1"/>
  <c r="V60" i="14"/>
  <c r="V61" i="14" s="1"/>
  <c r="V62" i="14"/>
  <c r="V63" i="14" s="1"/>
  <c r="V64" i="14"/>
  <c r="V65" i="14" s="1"/>
  <c r="V66" i="14"/>
  <c r="V67" i="14"/>
  <c r="V68" i="14"/>
  <c r="V69" i="14" s="1"/>
  <c r="AM29" i="14"/>
  <c r="AM30" i="14" s="1"/>
  <c r="AM38" i="14"/>
  <c r="AM39" i="14" s="1"/>
  <c r="AM42" i="14"/>
  <c r="AM43" i="14" s="1"/>
  <c r="AM56" i="14"/>
  <c r="AM57" i="14" s="1"/>
  <c r="AM60" i="14"/>
  <c r="AM61" i="14" s="1"/>
  <c r="AM64" i="14"/>
  <c r="AM65" i="14" s="1"/>
  <c r="AM68" i="14"/>
  <c r="AM69" i="14" s="1"/>
  <c r="AW17" i="14"/>
  <c r="AW18" i="14" s="1"/>
  <c r="AW38" i="14"/>
  <c r="AW39" i="14"/>
  <c r="AW58" i="14"/>
  <c r="AW59" i="14" s="1"/>
  <c r="AX68" i="14"/>
  <c r="AX69" i="14" s="1"/>
  <c r="AW84" i="14"/>
  <c r="AW85" i="14" s="1"/>
  <c r="AW102" i="14"/>
  <c r="AW103" i="14"/>
  <c r="AY19" i="14"/>
  <c r="AY20" i="14" s="1"/>
  <c r="AZ31" i="14"/>
  <c r="AZ32" i="14" s="1"/>
  <c r="BA48" i="14"/>
  <c r="BA49" i="14" s="1"/>
  <c r="AZ70" i="14"/>
  <c r="AZ71" i="14" s="1"/>
  <c r="BA80" i="14"/>
  <c r="BA81" i="14" s="1"/>
  <c r="AY94" i="14"/>
  <c r="AY95" i="14" s="1"/>
  <c r="R9" i="14"/>
  <c r="R10" i="14" s="1"/>
  <c r="O13" i="14"/>
  <c r="O14" i="14" s="1"/>
  <c r="Q17" i="14"/>
  <c r="Q18" i="14" s="1"/>
  <c r="L23" i="14"/>
  <c r="L24" i="14" s="1"/>
  <c r="N27" i="14"/>
  <c r="N28" i="14" s="1"/>
  <c r="P31" i="14"/>
  <c r="P32" i="14" s="1"/>
  <c r="R38" i="14"/>
  <c r="R39" i="14"/>
  <c r="M48" i="14"/>
  <c r="M49" i="14" s="1"/>
  <c r="O52" i="14"/>
  <c r="O53" i="14" s="1"/>
  <c r="Q56" i="14"/>
  <c r="Q57" i="14"/>
  <c r="L62" i="14"/>
  <c r="L63" i="14" s="1"/>
  <c r="N66" i="14"/>
  <c r="N67" i="14" s="1"/>
  <c r="P70" i="14"/>
  <c r="P71" i="14" s="1"/>
  <c r="R74" i="14"/>
  <c r="R75" i="14"/>
  <c r="M80" i="14"/>
  <c r="M81" i="14" s="1"/>
  <c r="O84" i="14"/>
  <c r="O85" i="14" s="1"/>
  <c r="Q88" i="14"/>
  <c r="Q89" i="14" s="1"/>
  <c r="L96" i="14"/>
  <c r="L97" i="14" s="1"/>
  <c r="N100" i="14"/>
  <c r="N101" i="14" s="1"/>
  <c r="K25" i="14"/>
  <c r="K26" i="14" s="1"/>
  <c r="G40" i="14"/>
  <c r="G41" i="14" s="1"/>
  <c r="H56" i="14"/>
  <c r="H57" i="14" s="1"/>
  <c r="I62" i="14"/>
  <c r="I63" i="14" s="1"/>
  <c r="J68" i="14"/>
  <c r="J69" i="14" s="1"/>
  <c r="X17" i="14"/>
  <c r="X18" i="14" s="1"/>
  <c r="V36" i="14"/>
  <c r="V37" i="14" s="1"/>
  <c r="W72" i="14"/>
  <c r="W73" i="14" s="1"/>
  <c r="X82" i="14"/>
  <c r="X83" i="14" s="1"/>
  <c r="V96" i="14"/>
  <c r="V97" i="14" s="1"/>
  <c r="U31" i="14"/>
  <c r="U32" i="14" s="1"/>
  <c r="AF9" i="14"/>
  <c r="AF10" i="14" s="1"/>
  <c r="AF13" i="14"/>
  <c r="AF14" i="14" s="1"/>
  <c r="AF17" i="14"/>
  <c r="AF18" i="14" s="1"/>
  <c r="AF21" i="14"/>
  <c r="AF22" i="14" s="1"/>
  <c r="AF27" i="14"/>
  <c r="AF28" i="14" s="1"/>
  <c r="AF48" i="14"/>
  <c r="AF49" i="14" s="1"/>
  <c r="AF52" i="14"/>
  <c r="AF53" i="14" s="1"/>
  <c r="AF72" i="14"/>
  <c r="AF73" i="14" s="1"/>
  <c r="AF76" i="14"/>
  <c r="AF77" i="14" s="1"/>
  <c r="AF80" i="14"/>
  <c r="AF81" i="14" s="1"/>
  <c r="AF84" i="14"/>
  <c r="AF85" i="14"/>
  <c r="AF88" i="14"/>
  <c r="AF89" i="14" s="1"/>
  <c r="AF94" i="14"/>
  <c r="AF95" i="14" s="1"/>
  <c r="AF98" i="14"/>
  <c r="AF99" i="14" s="1"/>
  <c r="AF102" i="14"/>
  <c r="AF103" i="14" s="1"/>
  <c r="AB90" i="14"/>
  <c r="AB91" i="14" s="1"/>
  <c r="AF31" i="14"/>
  <c r="AF32" i="14" s="1"/>
  <c r="W38" i="14"/>
  <c r="W39" i="14" s="1"/>
  <c r="W40" i="14"/>
  <c r="W41" i="14" s="1"/>
  <c r="W42" i="14"/>
  <c r="W43" i="14" s="1"/>
  <c r="W54" i="14"/>
  <c r="W55" i="14" s="1"/>
  <c r="W56" i="14"/>
  <c r="W57" i="14" s="1"/>
  <c r="W58" i="14"/>
  <c r="W59" i="14" s="1"/>
  <c r="W60" i="14"/>
  <c r="W61" i="14" s="1"/>
  <c r="W62" i="14"/>
  <c r="W63" i="14" s="1"/>
  <c r="W64" i="14"/>
  <c r="W65" i="14" s="1"/>
  <c r="W66" i="14"/>
  <c r="W67" i="14" s="1"/>
  <c r="W68" i="14"/>
  <c r="W69" i="14"/>
  <c r="AN29" i="14"/>
  <c r="AN30" i="14" s="1"/>
  <c r="AN38" i="14"/>
  <c r="AN39" i="14" s="1"/>
  <c r="AN42" i="14"/>
  <c r="AN43" i="14" s="1"/>
  <c r="AN56" i="14"/>
  <c r="AN57" i="14" s="1"/>
  <c r="AN60" i="14"/>
  <c r="AN61" i="14" s="1"/>
  <c r="AN64" i="14"/>
  <c r="AN65" i="14" s="1"/>
  <c r="AN68" i="14"/>
  <c r="AN69" i="14" s="1"/>
  <c r="AT19" i="14"/>
  <c r="AT20" i="14" s="1"/>
  <c r="AT40" i="14"/>
  <c r="AT41" i="14" s="1"/>
  <c r="AX58" i="14"/>
  <c r="AX59" i="14" s="1"/>
  <c r="AT70" i="14"/>
  <c r="AT71" i="14" s="1"/>
  <c r="AT86" i="14"/>
  <c r="AT87" i="14" s="1"/>
  <c r="AY9" i="14"/>
  <c r="AY10" i="14" s="1"/>
  <c r="AZ19" i="14"/>
  <c r="AZ20" i="14" s="1"/>
  <c r="BA31" i="14"/>
  <c r="BA32" i="14" s="1"/>
  <c r="AY50" i="14"/>
  <c r="AY51" i="14" s="1"/>
  <c r="BA70" i="14"/>
  <c r="BA71" i="14" s="1"/>
  <c r="AY82" i="14"/>
  <c r="AY83" i="14" s="1"/>
  <c r="AZ94" i="14"/>
  <c r="AZ95" i="14" s="1"/>
  <c r="Q9" i="14"/>
  <c r="Q10" i="14"/>
  <c r="P13" i="14"/>
  <c r="P14" i="14" s="1"/>
  <c r="R17" i="14"/>
  <c r="R18" i="14" s="1"/>
  <c r="M23" i="14"/>
  <c r="M24" i="14" s="1"/>
  <c r="O27" i="14"/>
  <c r="O28" i="14" s="1"/>
  <c r="Q31" i="14"/>
  <c r="Q32" i="14" s="1"/>
  <c r="L40" i="14"/>
  <c r="L41" i="14" s="1"/>
  <c r="N48" i="14"/>
  <c r="N49" i="14" s="1"/>
  <c r="P52" i="14"/>
  <c r="P53" i="14" s="1"/>
  <c r="R56" i="14"/>
  <c r="R57" i="14" s="1"/>
  <c r="M62" i="14"/>
  <c r="M63" i="14" s="1"/>
  <c r="O66" i="14"/>
  <c r="O67" i="14" s="1"/>
  <c r="Q70" i="14"/>
  <c r="Q71" i="14" s="1"/>
  <c r="L76" i="14"/>
  <c r="L77" i="14" s="1"/>
  <c r="N80" i="14"/>
  <c r="N81" i="14" s="1"/>
  <c r="P84" i="14"/>
  <c r="P85" i="14" s="1"/>
  <c r="R88" i="14"/>
  <c r="R89" i="14" s="1"/>
  <c r="M96" i="14"/>
  <c r="M97" i="14" s="1"/>
  <c r="O100" i="14"/>
  <c r="O101" i="14" s="1"/>
  <c r="G29" i="14"/>
  <c r="G30" i="14" s="1"/>
  <c r="H40" i="14"/>
  <c r="H41" i="14" s="1"/>
  <c r="I56" i="14"/>
  <c r="I57" i="14" s="1"/>
  <c r="J62" i="14"/>
  <c r="J63" i="14" s="1"/>
  <c r="K68" i="14"/>
  <c r="K69" i="14" s="1"/>
  <c r="V19" i="14"/>
  <c r="V20" i="14" s="1"/>
  <c r="W36" i="14"/>
  <c r="W37" i="14" s="1"/>
  <c r="X72" i="14"/>
  <c r="X73" i="14" s="1"/>
  <c r="V84" i="14"/>
  <c r="V85" i="14" s="1"/>
  <c r="W96" i="14"/>
  <c r="W97" i="14" s="1"/>
  <c r="AB9" i="14"/>
  <c r="AB10" i="14" s="1"/>
  <c r="AG9" i="14"/>
  <c r="AG10" i="14" s="1"/>
  <c r="AG13" i="14"/>
  <c r="AG14" i="14" s="1"/>
  <c r="AG17" i="14"/>
  <c r="AG18" i="14" s="1"/>
  <c r="AG21" i="14"/>
  <c r="AG22" i="14" s="1"/>
  <c r="AG27" i="14"/>
  <c r="AG28" i="14" s="1"/>
  <c r="AG48" i="14"/>
  <c r="AG49" i="14" s="1"/>
  <c r="AG52" i="14"/>
  <c r="AG53" i="14" s="1"/>
  <c r="AG72" i="14"/>
  <c r="AG73" i="14" s="1"/>
  <c r="AG76" i="14"/>
  <c r="AG77" i="14" s="1"/>
  <c r="AG80" i="14"/>
  <c r="AG81" i="14" s="1"/>
  <c r="AG84" i="14"/>
  <c r="AG85" i="14" s="1"/>
  <c r="AG88" i="14"/>
  <c r="AG89" i="14" s="1"/>
  <c r="AG94" i="14"/>
  <c r="AG95" i="14" s="1"/>
  <c r="AG98" i="14"/>
  <c r="AG99" i="14" s="1"/>
  <c r="AG102" i="14"/>
  <c r="AG103" i="14" s="1"/>
  <c r="AB94" i="14"/>
  <c r="AB95" i="14" s="1"/>
  <c r="AG31" i="14"/>
  <c r="AG32" i="14" s="1"/>
  <c r="X38" i="14"/>
  <c r="X39" i="14" s="1"/>
  <c r="X40" i="14"/>
  <c r="X41" i="14"/>
  <c r="X42" i="14"/>
  <c r="X43" i="14" s="1"/>
  <c r="X54" i="14"/>
  <c r="X55" i="14" s="1"/>
  <c r="X56" i="14"/>
  <c r="X57" i="14" s="1"/>
  <c r="X58" i="14"/>
  <c r="X59" i="14" s="1"/>
  <c r="X60" i="14"/>
  <c r="X61" i="14" s="1"/>
  <c r="X62" i="14"/>
  <c r="X63" i="14" s="1"/>
  <c r="X64" i="14"/>
  <c r="X65" i="14" s="1"/>
  <c r="X66" i="14"/>
  <c r="X67" i="14" s="1"/>
  <c r="X68" i="14"/>
  <c r="X69" i="14" s="1"/>
  <c r="AO29" i="14"/>
  <c r="AO30" i="14" s="1"/>
  <c r="AO38" i="14"/>
  <c r="AO39" i="14" s="1"/>
  <c r="AO42" i="14"/>
  <c r="AO43" i="14" s="1"/>
  <c r="AO56" i="14"/>
  <c r="AO57" i="14" s="1"/>
  <c r="AO60" i="14"/>
  <c r="AO61" i="14" s="1"/>
  <c r="AO64" i="14"/>
  <c r="AO65" i="14" s="1"/>
  <c r="AO68" i="14"/>
  <c r="AO69" i="14" s="1"/>
  <c r="AW19" i="14"/>
  <c r="AW20" i="14" s="1"/>
  <c r="AW40" i="14"/>
  <c r="AW41" i="14" s="1"/>
  <c r="AT60" i="14"/>
  <c r="AT61" i="14" s="1"/>
  <c r="AW70" i="14"/>
  <c r="AW71" i="14" s="1"/>
  <c r="AW86" i="14"/>
  <c r="AW87" i="14" s="1"/>
  <c r="AZ9" i="14"/>
  <c r="AZ10" i="14" s="1"/>
  <c r="BA19" i="14"/>
  <c r="BA20" i="14" s="1"/>
  <c r="AY36" i="14"/>
  <c r="AY37" i="14" s="1"/>
  <c r="AZ50" i="14"/>
  <c r="AZ51" i="14" s="1"/>
  <c r="AY72" i="14"/>
  <c r="AY73" i="14" s="1"/>
  <c r="AZ82" i="14"/>
  <c r="AZ83" i="14" s="1"/>
  <c r="BA94" i="14"/>
  <c r="BA95" i="14" s="1"/>
  <c r="P9" i="14"/>
  <c r="P10" i="14" s="1"/>
  <c r="Q13" i="14"/>
  <c r="Q14" i="14"/>
  <c r="L19" i="14"/>
  <c r="L20" i="14"/>
  <c r="N23" i="14"/>
  <c r="N24" i="14" s="1"/>
  <c r="P27" i="14"/>
  <c r="P28" i="14"/>
  <c r="R31" i="14"/>
  <c r="R32" i="14" s="1"/>
  <c r="M40" i="14"/>
  <c r="M41" i="14" s="1"/>
  <c r="O48" i="14"/>
  <c r="O49" i="14" s="1"/>
  <c r="Q52" i="14"/>
  <c r="Q53" i="14" s="1"/>
  <c r="L58" i="14"/>
  <c r="L59" i="14" s="1"/>
  <c r="N62" i="14"/>
  <c r="N63" i="14" s="1"/>
  <c r="P66" i="14"/>
  <c r="P67" i="14" s="1"/>
  <c r="R70" i="14"/>
  <c r="R71" i="14" s="1"/>
  <c r="M76" i="14"/>
  <c r="M77" i="14" s="1"/>
  <c r="O80" i="14"/>
  <c r="O81" i="14" s="1"/>
  <c r="Q84" i="14"/>
  <c r="Q85" i="14" s="1"/>
  <c r="L90" i="14"/>
  <c r="L91" i="14" s="1"/>
  <c r="N96" i="14"/>
  <c r="N97" i="14"/>
  <c r="P100" i="14"/>
  <c r="P101" i="14" s="1"/>
  <c r="H29" i="14"/>
  <c r="H30" i="14" s="1"/>
  <c r="I40" i="14"/>
  <c r="I41" i="14" s="1"/>
  <c r="J56" i="14"/>
  <c r="J57" i="14" s="1"/>
  <c r="K62" i="14"/>
  <c r="K63" i="14" s="1"/>
  <c r="V9" i="14"/>
  <c r="V10" i="14" s="1"/>
  <c r="W19" i="14"/>
  <c r="W20" i="14"/>
  <c r="X36" i="14"/>
  <c r="X37" i="14" s="1"/>
  <c r="V74" i="14"/>
  <c r="V75" i="14" s="1"/>
  <c r="W84" i="14"/>
  <c r="W85" i="14" s="1"/>
  <c r="X96" i="14"/>
  <c r="X97" i="14" s="1"/>
  <c r="AB11" i="14"/>
  <c r="AB12" i="14" s="1"/>
  <c r="AH9" i="14"/>
  <c r="AH10" i="14" s="1"/>
  <c r="AH13" i="14"/>
  <c r="AH14" i="14" s="1"/>
  <c r="AH17" i="14"/>
  <c r="AH18" i="14" s="1"/>
  <c r="AH21" i="14"/>
  <c r="AH22" i="14" s="1"/>
  <c r="AH27" i="14"/>
  <c r="AH28" i="14" s="1"/>
  <c r="AH48" i="14"/>
  <c r="AH49" i="14" s="1"/>
  <c r="AH52" i="14"/>
  <c r="AH53" i="14" s="1"/>
  <c r="AH72" i="14"/>
  <c r="AH73" i="14" s="1"/>
  <c r="AH76" i="14"/>
  <c r="AH77" i="14" s="1"/>
  <c r="AH80" i="14"/>
  <c r="AH81" i="14" s="1"/>
  <c r="AH84" i="14"/>
  <c r="AH85" i="14" s="1"/>
  <c r="AH88" i="14"/>
  <c r="AH89" i="14"/>
  <c r="AH94" i="14"/>
  <c r="AH95" i="14" s="1"/>
  <c r="AH98" i="14"/>
  <c r="AH99" i="14" s="1"/>
  <c r="AH102" i="14"/>
  <c r="AH103" i="14" s="1"/>
  <c r="AB96" i="14"/>
  <c r="AB97" i="14" s="1"/>
  <c r="AH31" i="14"/>
  <c r="AH32" i="14" s="1"/>
  <c r="Z38" i="14"/>
  <c r="Z39" i="14" s="1"/>
  <c r="Z40" i="14"/>
  <c r="Z41" i="14" s="1"/>
  <c r="Z42" i="14"/>
  <c r="Z43" i="14" s="1"/>
  <c r="Z54" i="14"/>
  <c r="Z55" i="14" s="1"/>
  <c r="Z56" i="14"/>
  <c r="Z57" i="14"/>
  <c r="Z58" i="14"/>
  <c r="Z59" i="14" s="1"/>
  <c r="Z60" i="14"/>
  <c r="Z61" i="14" s="1"/>
  <c r="Z62" i="14"/>
  <c r="Z63" i="14" s="1"/>
  <c r="Z64" i="14"/>
  <c r="Z65" i="14" s="1"/>
  <c r="Z66" i="14"/>
  <c r="Z67" i="14" s="1"/>
  <c r="Z68" i="14"/>
  <c r="Z69" i="14" s="1"/>
  <c r="AP29" i="14"/>
  <c r="AP30" i="14" s="1"/>
  <c r="AP38" i="14"/>
  <c r="AP39" i="14" s="1"/>
  <c r="AP42" i="14"/>
  <c r="AP43" i="14" s="1"/>
  <c r="AP56" i="14"/>
  <c r="AP57" i="14" s="1"/>
  <c r="AP60" i="14"/>
  <c r="AP61" i="14" s="1"/>
  <c r="AP64" i="14"/>
  <c r="AP65" i="14" s="1"/>
  <c r="AP68" i="14"/>
  <c r="AP69" i="14" s="1"/>
  <c r="AT21" i="14"/>
  <c r="AT22" i="14" s="1"/>
  <c r="AT42" i="14"/>
  <c r="AT43" i="14" s="1"/>
  <c r="AT72" i="14"/>
  <c r="AT73" i="14" s="1"/>
  <c r="AT88" i="14"/>
  <c r="AT89" i="14" s="1"/>
  <c r="BA9" i="14"/>
  <c r="BA10" i="14" s="1"/>
  <c r="AY21" i="14"/>
  <c r="AY22" i="14" s="1"/>
  <c r="AZ36" i="14"/>
  <c r="AZ37" i="14" s="1"/>
  <c r="BA50" i="14"/>
  <c r="BA51" i="14" s="1"/>
  <c r="AY62" i="14"/>
  <c r="AY63" i="14" s="1"/>
  <c r="AZ72" i="14"/>
  <c r="AZ73" i="14" s="1"/>
  <c r="BA82" i="14"/>
  <c r="BA83" i="14" s="1"/>
  <c r="AY96" i="14"/>
  <c r="AY97" i="14" s="1"/>
  <c r="O9" i="14"/>
  <c r="O10" i="14" s="1"/>
  <c r="R13" i="14"/>
  <c r="R14" i="14" s="1"/>
  <c r="M19" i="14"/>
  <c r="M20" i="14"/>
  <c r="O23" i="14"/>
  <c r="O24" i="14" s="1"/>
  <c r="Q27" i="14"/>
  <c r="Q28" i="14"/>
  <c r="L36" i="14"/>
  <c r="L37" i="14" s="1"/>
  <c r="N40" i="14"/>
  <c r="N41" i="14" s="1"/>
  <c r="P48" i="14"/>
  <c r="P49" i="14" s="1"/>
  <c r="R52" i="14"/>
  <c r="R53" i="14" s="1"/>
  <c r="M58" i="14"/>
  <c r="M59" i="14" s="1"/>
  <c r="O62" i="14"/>
  <c r="O63" i="14" s="1"/>
  <c r="Q66" i="14"/>
  <c r="Q67" i="14" s="1"/>
  <c r="L72" i="14"/>
  <c r="L73" i="14" s="1"/>
  <c r="N76" i="14"/>
  <c r="N77" i="14" s="1"/>
  <c r="P80" i="14"/>
  <c r="P81" i="14" s="1"/>
  <c r="R84" i="14"/>
  <c r="R85" i="14" s="1"/>
  <c r="M90" i="14"/>
  <c r="M91" i="14" s="1"/>
  <c r="O96" i="14"/>
  <c r="O97" i="14" s="1"/>
  <c r="Q100" i="14"/>
  <c r="Q101" i="14"/>
  <c r="I29" i="14"/>
  <c r="I30" i="14" s="1"/>
  <c r="J40" i="14"/>
  <c r="J41" i="14" s="1"/>
  <c r="K56" i="14"/>
  <c r="K57" i="14" s="1"/>
  <c r="G64" i="14"/>
  <c r="G65" i="14" s="1"/>
  <c r="W9" i="14"/>
  <c r="W10" i="14" s="1"/>
  <c r="X19" i="14"/>
  <c r="X20" i="14" s="1"/>
  <c r="V48" i="14"/>
  <c r="V49" i="14" s="1"/>
  <c r="W74" i="14"/>
  <c r="W75" i="14" s="1"/>
  <c r="X84" i="14"/>
  <c r="X85" i="14" s="1"/>
  <c r="V98" i="14"/>
  <c r="V99" i="14" s="1"/>
  <c r="AB13" i="14"/>
  <c r="AB14" i="14" s="1"/>
  <c r="AI9" i="14"/>
  <c r="AI10" i="14" s="1"/>
  <c r="AI13" i="14"/>
  <c r="AI14" i="14" s="1"/>
  <c r="AI17" i="14"/>
  <c r="AI18" i="14" s="1"/>
  <c r="AI21" i="14"/>
  <c r="AI22" i="14" s="1"/>
  <c r="AI27" i="14"/>
  <c r="AI28" i="14" s="1"/>
  <c r="AI48" i="14"/>
  <c r="AI49" i="14" s="1"/>
  <c r="AI52" i="14"/>
  <c r="AI53" i="14" s="1"/>
  <c r="AI72" i="14"/>
  <c r="AI73" i="14" s="1"/>
  <c r="AI76" i="14"/>
  <c r="AI77" i="14" s="1"/>
  <c r="AI80" i="14"/>
  <c r="AI81" i="14"/>
  <c r="AI84" i="14"/>
  <c r="AI85" i="14" s="1"/>
  <c r="AI88" i="14"/>
  <c r="AI89" i="14" s="1"/>
  <c r="AI94" i="14"/>
  <c r="AI95" i="14" s="1"/>
  <c r="AI98" i="14"/>
  <c r="AI99" i="14" s="1"/>
  <c r="AI102" i="14"/>
  <c r="AI103" i="14" s="1"/>
  <c r="AB98" i="14"/>
  <c r="AB99" i="14" s="1"/>
  <c r="AI31" i="14"/>
  <c r="AI32" i="14" s="1"/>
  <c r="AA38" i="14"/>
  <c r="AA39" i="14" s="1"/>
  <c r="AA40" i="14"/>
  <c r="AA41" i="14" s="1"/>
  <c r="AA42" i="14"/>
  <c r="AA43" i="14" s="1"/>
  <c r="AA54" i="14"/>
  <c r="AA55" i="14" s="1"/>
  <c r="AA56" i="14"/>
  <c r="AA57" i="14" s="1"/>
  <c r="AA58" i="14"/>
  <c r="AA59" i="14"/>
  <c r="AA60" i="14"/>
  <c r="AA61" i="14"/>
  <c r="AA62" i="14"/>
  <c r="AA63" i="14" s="1"/>
  <c r="AA64" i="14"/>
  <c r="AA65" i="14"/>
  <c r="AA66" i="14"/>
  <c r="AA67" i="14" s="1"/>
  <c r="AA68" i="14"/>
  <c r="AA69" i="14" s="1"/>
  <c r="AQ29" i="14"/>
  <c r="AQ30" i="14" s="1"/>
  <c r="AQ38" i="14"/>
  <c r="AQ39" i="14" s="1"/>
  <c r="AQ42" i="14"/>
  <c r="AQ43" i="14" s="1"/>
  <c r="AQ56" i="14"/>
  <c r="AQ57" i="14" s="1"/>
  <c r="AQ60" i="14"/>
  <c r="AQ61" i="14" s="1"/>
  <c r="AQ64" i="14"/>
  <c r="AQ65" i="14" s="1"/>
  <c r="AQ68" i="14"/>
  <c r="AQ69" i="14" s="1"/>
  <c r="AW21" i="14"/>
  <c r="AW22" i="14" s="1"/>
  <c r="AW42" i="14"/>
  <c r="AW43" i="14" s="1"/>
  <c r="AW72" i="14"/>
  <c r="AW73" i="14" s="1"/>
  <c r="AW88" i="14"/>
  <c r="AW89" i="14"/>
  <c r="AY11" i="14"/>
  <c r="AY12" i="14" s="1"/>
  <c r="AZ21" i="14"/>
  <c r="AZ22" i="14" s="1"/>
  <c r="BA36" i="14"/>
  <c r="BA37" i="14" s="1"/>
  <c r="AY52" i="14"/>
  <c r="AY53" i="14"/>
  <c r="AZ62" i="14"/>
  <c r="AZ63" i="14" s="1"/>
  <c r="BA72" i="14"/>
  <c r="BA73" i="14" s="1"/>
  <c r="AY84" i="14"/>
  <c r="AY85" i="14" s="1"/>
  <c r="AZ96" i="14"/>
  <c r="AZ97" i="14" s="1"/>
  <c r="N9" i="14"/>
  <c r="N10" i="14" s="1"/>
  <c r="L15" i="14"/>
  <c r="L16" i="14" s="1"/>
  <c r="N19" i="14"/>
  <c r="N20" i="14" s="1"/>
  <c r="P23" i="14"/>
  <c r="P24" i="14" s="1"/>
  <c r="R27" i="14"/>
  <c r="R28" i="14" s="1"/>
  <c r="M36" i="14"/>
  <c r="M37" i="14" s="1"/>
  <c r="O40" i="14"/>
  <c r="O41" i="14" s="1"/>
  <c r="Q48" i="14"/>
  <c r="Q49" i="14" s="1"/>
  <c r="L54" i="14"/>
  <c r="L55" i="14"/>
  <c r="N58" i="14"/>
  <c r="N59" i="14" s="1"/>
  <c r="P62" i="14"/>
  <c r="P63" i="14" s="1"/>
  <c r="R66" i="14"/>
  <c r="R67" i="14" s="1"/>
  <c r="M72" i="14"/>
  <c r="M73" i="14" s="1"/>
  <c r="O76" i="14"/>
  <c r="O77" i="14" s="1"/>
  <c r="Q80" i="14"/>
  <c r="Q81" i="14" s="1"/>
  <c r="L86" i="14"/>
  <c r="L87" i="14" s="1"/>
  <c r="N90" i="14"/>
  <c r="N91" i="14" s="1"/>
  <c r="P96" i="14"/>
  <c r="P97" i="14" s="1"/>
  <c r="R100" i="14"/>
  <c r="R101" i="14" s="1"/>
  <c r="J29" i="14"/>
  <c r="J30" i="14"/>
  <c r="K40" i="14"/>
  <c r="K41" i="14" s="1"/>
  <c r="G58" i="14"/>
  <c r="G59" i="14" s="1"/>
  <c r="H64" i="14"/>
  <c r="H65" i="14" s="1"/>
  <c r="X9" i="14"/>
  <c r="X10" i="14" s="1"/>
  <c r="V21" i="14"/>
  <c r="V22" i="14" s="1"/>
  <c r="W48" i="14"/>
  <c r="W49" i="14" s="1"/>
  <c r="X74" i="14"/>
  <c r="X75" i="14" s="1"/>
  <c r="V86" i="14"/>
  <c r="V87" i="14" s="1"/>
  <c r="W98" i="14"/>
  <c r="W99" i="14"/>
  <c r="AB15" i="14"/>
  <c r="AB16" i="14" s="1"/>
  <c r="AJ9" i="14"/>
  <c r="AJ10" i="14" s="1"/>
  <c r="AJ13" i="14"/>
  <c r="AJ14" i="14"/>
  <c r="AJ17" i="14"/>
  <c r="AJ18" i="14" s="1"/>
  <c r="AJ21" i="14"/>
  <c r="AJ22" i="14" s="1"/>
  <c r="AJ27" i="14"/>
  <c r="AJ28" i="14" s="1"/>
  <c r="AJ48" i="14"/>
  <c r="AJ49" i="14"/>
  <c r="AJ52" i="14"/>
  <c r="AJ53" i="14" s="1"/>
  <c r="AJ72" i="14"/>
  <c r="AJ73" i="14" s="1"/>
  <c r="AJ76" i="14"/>
  <c r="AJ77" i="14" s="1"/>
  <c r="AJ80" i="14"/>
  <c r="AJ81" i="14" s="1"/>
  <c r="AJ84" i="14"/>
  <c r="AJ85" i="14" s="1"/>
  <c r="AJ88" i="14"/>
  <c r="AJ89" i="14" s="1"/>
  <c r="AJ94" i="14"/>
  <c r="AJ95" i="14" s="1"/>
  <c r="AJ98" i="14"/>
  <c r="AJ99" i="14"/>
  <c r="AJ102" i="14"/>
  <c r="AJ103" i="14"/>
  <c r="AB100" i="14"/>
  <c r="AB101" i="14" s="1"/>
  <c r="AJ31" i="14"/>
  <c r="AJ32" i="14" s="1"/>
  <c r="AB38" i="14"/>
  <c r="AB39" i="14" s="1"/>
  <c r="AB40" i="14"/>
  <c r="AB41" i="14" s="1"/>
  <c r="AB42" i="14"/>
  <c r="AB43" i="14" s="1"/>
  <c r="AB54" i="14"/>
  <c r="AB55" i="14" s="1"/>
  <c r="AB56" i="14"/>
  <c r="AB57" i="14" s="1"/>
  <c r="AB58" i="14"/>
  <c r="AB59" i="14" s="1"/>
  <c r="AB60" i="14"/>
  <c r="AB61" i="14" s="1"/>
  <c r="AB62" i="14"/>
  <c r="AB63" i="14" s="1"/>
  <c r="AB64" i="14"/>
  <c r="AB65" i="14" s="1"/>
  <c r="AB66" i="14"/>
  <c r="AB67" i="14" s="1"/>
  <c r="AB68" i="14"/>
  <c r="AB69" i="14" s="1"/>
  <c r="AR29" i="14"/>
  <c r="AR30" i="14" s="1"/>
  <c r="AR38" i="14"/>
  <c r="AR39" i="14" s="1"/>
  <c r="AR42" i="14"/>
  <c r="AR43" i="14"/>
  <c r="AR56" i="14"/>
  <c r="AR57" i="14" s="1"/>
  <c r="AR60" i="14"/>
  <c r="AR61" i="14" s="1"/>
  <c r="AR64" i="14"/>
  <c r="AR65" i="14"/>
  <c r="AR68" i="14"/>
  <c r="AR69" i="14" s="1"/>
  <c r="AT23" i="14"/>
  <c r="AT24" i="14" s="1"/>
  <c r="AT50" i="14"/>
  <c r="AT51" i="14" s="1"/>
  <c r="AT62" i="14"/>
  <c r="AT63" i="14" s="1"/>
  <c r="AT74" i="14"/>
  <c r="AT75" i="14" s="1"/>
  <c r="AT90" i="14"/>
  <c r="AT91" i="14" s="1"/>
  <c r="AZ11" i="14"/>
  <c r="AZ12" i="14" s="1"/>
  <c r="BA21" i="14"/>
  <c r="BA22" i="14" s="1"/>
  <c r="AY38" i="14"/>
  <c r="AY39" i="14" s="1"/>
  <c r="AZ52" i="14"/>
  <c r="AZ53" i="14" s="1"/>
  <c r="BA62" i="14"/>
  <c r="BA63" i="14" s="1"/>
  <c r="AY74" i="14"/>
  <c r="AY75" i="14" s="1"/>
  <c r="AZ84" i="14"/>
  <c r="AZ85" i="14" s="1"/>
  <c r="BA96" i="14"/>
  <c r="BA97" i="14" s="1"/>
  <c r="M9" i="14"/>
  <c r="M10" i="14" s="1"/>
  <c r="M15" i="14"/>
  <c r="M16" i="14" s="1"/>
  <c r="O19" i="14"/>
  <c r="O20" i="14" s="1"/>
  <c r="Q23" i="14"/>
  <c r="Q24" i="14" s="1"/>
  <c r="L29" i="14"/>
  <c r="L30" i="14" s="1"/>
  <c r="N36" i="14"/>
  <c r="N37" i="14" s="1"/>
  <c r="P40" i="14"/>
  <c r="P41" i="14" s="1"/>
  <c r="R48" i="14"/>
  <c r="R49" i="14" s="1"/>
  <c r="M54" i="14"/>
  <c r="M55" i="14" s="1"/>
  <c r="O58" i="14"/>
  <c r="O59" i="14" s="1"/>
  <c r="Q62" i="14"/>
  <c r="Q63" i="14" s="1"/>
  <c r="L68" i="14"/>
  <c r="L69" i="14" s="1"/>
  <c r="N72" i="14"/>
  <c r="N73" i="14" s="1"/>
  <c r="P76" i="14"/>
  <c r="P77" i="14" s="1"/>
  <c r="R80" i="14"/>
  <c r="R81" i="14" s="1"/>
  <c r="M86" i="14"/>
  <c r="M87" i="14" s="1"/>
  <c r="O90" i="14"/>
  <c r="O91" i="14" s="1"/>
  <c r="Q96" i="14"/>
  <c r="Q97" i="14" s="1"/>
  <c r="L102" i="14"/>
  <c r="L103" i="14" s="1"/>
  <c r="K29" i="14"/>
  <c r="K30" i="14" s="1"/>
  <c r="G42" i="14"/>
  <c r="G43" i="14" s="1"/>
  <c r="H58" i="14"/>
  <c r="H59" i="14" s="1"/>
  <c r="I64" i="14"/>
  <c r="I65" i="14" s="1"/>
  <c r="V11" i="14"/>
  <c r="V12" i="14" s="1"/>
  <c r="W21" i="14"/>
  <c r="W22" i="14" s="1"/>
  <c r="X48" i="14"/>
  <c r="X49" i="14" s="1"/>
  <c r="V76" i="14"/>
  <c r="V77" i="14" s="1"/>
  <c r="W86" i="14"/>
  <c r="W87" i="14" s="1"/>
  <c r="X98" i="14"/>
  <c r="X99" i="14" s="1"/>
  <c r="AB17" i="14"/>
  <c r="AB18" i="14"/>
  <c r="AK9" i="14"/>
  <c r="AK10" i="14" s="1"/>
  <c r="AK13" i="14"/>
  <c r="AK14" i="14" s="1"/>
  <c r="AK17" i="14"/>
  <c r="AK18" i="14" s="1"/>
  <c r="AK21" i="14"/>
  <c r="AK22" i="14" s="1"/>
  <c r="AK27" i="14"/>
  <c r="AK28" i="14" s="1"/>
  <c r="AK48" i="14"/>
  <c r="AK49" i="14" s="1"/>
  <c r="AK52" i="14"/>
  <c r="AK53" i="14" s="1"/>
  <c r="AK72" i="14"/>
  <c r="AK73" i="14" s="1"/>
  <c r="AK76" i="14"/>
  <c r="AK77" i="14" s="1"/>
  <c r="AK80" i="14"/>
  <c r="AK81" i="14" s="1"/>
  <c r="AK84" i="14"/>
  <c r="AK85" i="14" s="1"/>
  <c r="AK88" i="14"/>
  <c r="AK89" i="14" s="1"/>
  <c r="AK94" i="14"/>
  <c r="AK95" i="14" s="1"/>
  <c r="AK98" i="14"/>
  <c r="AK99" i="14" s="1"/>
  <c r="AK102" i="14"/>
  <c r="AK103" i="14" s="1"/>
  <c r="AB102" i="14"/>
  <c r="AB103" i="14" s="1"/>
  <c r="AK31" i="14"/>
  <c r="AK32" i="14" s="1"/>
  <c r="AC38" i="14"/>
  <c r="AC39" i="14" s="1"/>
  <c r="AC40" i="14"/>
  <c r="AC41" i="14" s="1"/>
  <c r="AC42" i="14"/>
  <c r="AC43" i="14" s="1"/>
  <c r="AC54" i="14"/>
  <c r="AC55" i="14" s="1"/>
  <c r="AC56" i="14"/>
  <c r="AC57" i="14" s="1"/>
  <c r="AC58" i="14"/>
  <c r="AC59" i="14" s="1"/>
  <c r="AC60" i="14"/>
  <c r="AC61" i="14" s="1"/>
  <c r="AC62" i="14"/>
  <c r="AC63" i="14" s="1"/>
  <c r="AC64" i="14"/>
  <c r="AC65" i="14" s="1"/>
  <c r="AC66" i="14"/>
  <c r="AC67" i="14" s="1"/>
  <c r="AC68" i="14"/>
  <c r="AC69" i="14" s="1"/>
  <c r="AS29" i="14"/>
  <c r="AS30" i="14" s="1"/>
  <c r="AS38" i="14"/>
  <c r="AS39" i="14" s="1"/>
  <c r="AS42" i="14"/>
  <c r="AS43" i="14" s="1"/>
  <c r="AS56" i="14"/>
  <c r="AS57" i="14" s="1"/>
  <c r="AS60" i="14"/>
  <c r="AS61" i="14" s="1"/>
  <c r="AS64" i="14"/>
  <c r="AS65" i="14" s="1"/>
  <c r="AS68" i="14"/>
  <c r="AS69" i="14" s="1"/>
  <c r="AW23" i="14"/>
  <c r="AW24" i="14" s="1"/>
  <c r="AW50" i="14"/>
  <c r="AW51" i="14" s="1"/>
  <c r="AW62" i="14"/>
  <c r="AW63" i="14" s="1"/>
  <c r="AW74" i="14"/>
  <c r="AW75" i="14" s="1"/>
  <c r="AW90" i="14"/>
  <c r="AW91" i="14" s="1"/>
  <c r="BA11" i="14"/>
  <c r="BA12" i="14" s="1"/>
  <c r="AY23" i="14"/>
  <c r="AY24" i="14" s="1"/>
  <c r="AZ38" i="14"/>
  <c r="AZ39" i="14" s="1"/>
  <c r="BA52" i="14"/>
  <c r="BA53" i="14" s="1"/>
  <c r="AY64" i="14"/>
  <c r="AY65" i="14" s="1"/>
  <c r="AZ74" i="14"/>
  <c r="AZ75" i="14" s="1"/>
  <c r="BA84" i="14"/>
  <c r="BA85" i="14" s="1"/>
  <c r="AY98" i="14"/>
  <c r="AY99" i="14" s="1"/>
  <c r="L11" i="14"/>
  <c r="L12" i="14" s="1"/>
  <c r="N15" i="14"/>
  <c r="N16" i="14" s="1"/>
  <c r="P19" i="14"/>
  <c r="P20" i="14" s="1"/>
  <c r="R23" i="14"/>
  <c r="R24" i="14" s="1"/>
  <c r="M29" i="14"/>
  <c r="M30" i="14" s="1"/>
  <c r="O36" i="14"/>
  <c r="O37" i="14" s="1"/>
  <c r="Q40" i="14"/>
  <c r="Q41" i="14" s="1"/>
  <c r="L50" i="14"/>
  <c r="L51" i="14" s="1"/>
  <c r="N54" i="14"/>
  <c r="N55" i="14" s="1"/>
  <c r="P58" i="14"/>
  <c r="P59" i="14" s="1"/>
  <c r="R62" i="14"/>
  <c r="R63" i="14" s="1"/>
  <c r="M68" i="14"/>
  <c r="M69" i="14" s="1"/>
  <c r="O72" i="14"/>
  <c r="O73" i="14" s="1"/>
  <c r="Q76" i="14"/>
  <c r="Q77" i="14" s="1"/>
  <c r="L82" i="14"/>
  <c r="L83" i="14" s="1"/>
  <c r="N86" i="14"/>
  <c r="N87" i="14" s="1"/>
  <c r="P90" i="14"/>
  <c r="P91" i="14" s="1"/>
  <c r="R96" i="14"/>
  <c r="R97" i="14" s="1"/>
  <c r="M102" i="14"/>
  <c r="M103" i="14" s="1"/>
  <c r="G31" i="14"/>
  <c r="G32" i="14" s="1"/>
  <c r="H42" i="14"/>
  <c r="H43" i="14" s="1"/>
  <c r="I58" i="14"/>
  <c r="I59" i="14" s="1"/>
  <c r="J64" i="14"/>
  <c r="J65" i="14" s="1"/>
  <c r="W11" i="14"/>
  <c r="W12" i="14" s="1"/>
  <c r="X21" i="14"/>
  <c r="X22" i="14" s="1"/>
  <c r="V50" i="14"/>
  <c r="V51" i="14" s="1"/>
  <c r="W76" i="14"/>
  <c r="W77" i="14" s="1"/>
  <c r="X86" i="14"/>
  <c r="X87" i="14" s="1"/>
  <c r="V100" i="14"/>
  <c r="V101" i="14"/>
  <c r="AB19" i="14"/>
  <c r="AB20" i="14" s="1"/>
  <c r="AD11" i="14"/>
  <c r="AD12" i="14" s="1"/>
  <c r="AD15" i="14"/>
  <c r="AD16" i="14" s="1"/>
  <c r="AD19" i="14"/>
  <c r="AD20" i="14" s="1"/>
  <c r="AD23" i="14"/>
  <c r="AD24" i="14" s="1"/>
  <c r="AD36" i="14"/>
  <c r="AD37" i="14" s="1"/>
  <c r="AD50" i="14"/>
  <c r="AD51" i="14" s="1"/>
  <c r="AD70" i="14"/>
  <c r="AD71" i="14" s="1"/>
  <c r="AD74" i="14"/>
  <c r="AD75" i="14" s="1"/>
  <c r="AD78" i="14"/>
  <c r="AD79" i="14" s="1"/>
  <c r="AD82" i="14"/>
  <c r="AD83" i="14"/>
  <c r="AD86" i="14"/>
  <c r="AD87" i="14" s="1"/>
  <c r="AD90" i="14"/>
  <c r="AD91" i="14" s="1"/>
  <c r="AD96" i="14"/>
  <c r="AD97" i="14" s="1"/>
  <c r="AD100" i="14"/>
  <c r="AD101" i="14" s="1"/>
  <c r="AB70" i="14"/>
  <c r="AB71" i="14" s="1"/>
  <c r="AD29" i="14"/>
  <c r="AD30" i="14" s="1"/>
  <c r="Z29" i="14"/>
  <c r="Z30" i="14" s="1"/>
  <c r="AD38" i="14"/>
  <c r="AD39" i="14" s="1"/>
  <c r="AD40" i="14"/>
  <c r="AD41" i="14" s="1"/>
  <c r="AD42" i="14"/>
  <c r="AD43" i="14" s="1"/>
  <c r="AD54" i="14"/>
  <c r="AD55" i="14" s="1"/>
  <c r="AD56" i="14"/>
  <c r="AD57" i="14" s="1"/>
  <c r="AD58" i="14"/>
  <c r="AD59" i="14" s="1"/>
  <c r="AD60" i="14"/>
  <c r="AD61" i="14" s="1"/>
  <c r="AD62" i="14"/>
  <c r="AD63" i="14" s="1"/>
  <c r="AD64" i="14"/>
  <c r="AD65" i="14"/>
  <c r="AD66" i="14"/>
  <c r="AD67" i="14" s="1"/>
  <c r="AL31" i="14"/>
  <c r="AL32" i="14" s="1"/>
  <c r="AL40" i="14"/>
  <c r="AL41" i="14" s="1"/>
  <c r="AL54" i="14"/>
  <c r="AL55" i="14" s="1"/>
  <c r="AL58" i="14"/>
  <c r="AL59" i="14" s="1"/>
  <c r="AL62" i="14"/>
  <c r="AL63" i="14" s="1"/>
  <c r="AT9" i="14"/>
  <c r="AT10" i="14" s="1"/>
  <c r="AT27" i="14"/>
  <c r="AT28" i="14" s="1"/>
  <c r="AT52" i="14"/>
  <c r="AT53" i="14" s="1"/>
  <c r="AX62" i="14"/>
  <c r="AX63" i="14" s="1"/>
  <c r="AT76" i="14"/>
  <c r="AT77" i="14" s="1"/>
  <c r="AT94" i="14"/>
  <c r="AT95" i="14" s="1"/>
  <c r="AY13" i="14"/>
  <c r="AY14" i="14" s="1"/>
  <c r="AZ23" i="14"/>
  <c r="AZ24" i="14" s="1"/>
  <c r="BA38" i="14"/>
  <c r="BA39" i="14" s="1"/>
  <c r="AY54" i="14"/>
  <c r="AY55" i="14" s="1"/>
  <c r="AZ64" i="14"/>
  <c r="AZ65" i="14" s="1"/>
  <c r="BA74" i="14"/>
  <c r="BA75" i="14" s="1"/>
  <c r="AY86" i="14"/>
  <c r="AY87" i="14" s="1"/>
  <c r="AZ98" i="14"/>
  <c r="AZ99" i="14" s="1"/>
  <c r="M11" i="14"/>
  <c r="M12" i="14" s="1"/>
  <c r="O15" i="14"/>
  <c r="O16" i="14" s="1"/>
  <c r="Q19" i="14"/>
  <c r="Q20" i="14" s="1"/>
  <c r="L25" i="14"/>
  <c r="L26" i="14"/>
  <c r="N29" i="14"/>
  <c r="N30" i="14" s="1"/>
  <c r="P36" i="14"/>
  <c r="P37" i="14" s="1"/>
  <c r="R40" i="14"/>
  <c r="R41" i="14" s="1"/>
  <c r="M50" i="14"/>
  <c r="M51" i="14" s="1"/>
  <c r="O54" i="14"/>
  <c r="O55" i="14" s="1"/>
  <c r="Q58" i="14"/>
  <c r="Q59" i="14" s="1"/>
  <c r="L64" i="14"/>
  <c r="L65" i="14" s="1"/>
  <c r="N68" i="14"/>
  <c r="N69" i="14"/>
  <c r="P72" i="14"/>
  <c r="P73" i="14" s="1"/>
  <c r="R76" i="14"/>
  <c r="R77" i="14" s="1"/>
  <c r="M82" i="14"/>
  <c r="M83" i="14" s="1"/>
  <c r="O86" i="14"/>
  <c r="O87" i="14" s="1"/>
  <c r="Q90" i="14"/>
  <c r="Q91" i="14"/>
  <c r="L98" i="14"/>
  <c r="L99" i="14" s="1"/>
  <c r="N102" i="14"/>
  <c r="N103" i="14" s="1"/>
  <c r="H31" i="14"/>
  <c r="H32" i="14" s="1"/>
  <c r="I42" i="14"/>
  <c r="I43" i="14" s="1"/>
  <c r="J58" i="14"/>
  <c r="J59" i="14" s="1"/>
  <c r="K64" i="14"/>
  <c r="K65" i="14" s="1"/>
  <c r="X11" i="14"/>
  <c r="X12" i="14" s="1"/>
  <c r="V23" i="14"/>
  <c r="V24" i="14" s="1"/>
  <c r="W50" i="14"/>
  <c r="W51" i="14" s="1"/>
  <c r="X76" i="14"/>
  <c r="X77" i="14" s="1"/>
  <c r="V88" i="14"/>
  <c r="V89" i="14" s="1"/>
  <c r="W100" i="14"/>
  <c r="W101" i="14" s="1"/>
  <c r="AB21" i="14"/>
  <c r="AB22" i="14" s="1"/>
  <c r="AE11" i="14"/>
  <c r="AE12" i="14" s="1"/>
  <c r="AE15" i="14"/>
  <c r="AE16" i="14" s="1"/>
  <c r="AE19" i="14"/>
  <c r="AE20" i="14" s="1"/>
  <c r="AE23" i="14"/>
  <c r="AE24" i="14" s="1"/>
  <c r="AE36" i="14"/>
  <c r="AE37" i="14" s="1"/>
  <c r="AE50" i="14"/>
  <c r="AE51" i="14" s="1"/>
  <c r="AE70" i="14"/>
  <c r="AE71" i="14" s="1"/>
  <c r="AE74" i="14"/>
  <c r="AE75" i="14" s="1"/>
  <c r="AE78" i="14"/>
  <c r="AE79" i="14" s="1"/>
  <c r="AE82" i="14"/>
  <c r="AE83" i="14" s="1"/>
  <c r="AE86" i="14"/>
  <c r="AE87" i="14" s="1"/>
  <c r="AE90" i="14"/>
  <c r="AE91" i="14" s="1"/>
  <c r="AE96" i="14"/>
  <c r="AE97" i="14" s="1"/>
  <c r="AE100" i="14"/>
  <c r="AE101" i="14" s="1"/>
  <c r="AB72" i="14"/>
  <c r="AB73" i="14" s="1"/>
  <c r="AE29" i="14"/>
  <c r="AE30" i="14" s="1"/>
  <c r="AA29" i="14"/>
  <c r="AA30" i="14" s="1"/>
  <c r="AE38" i="14"/>
  <c r="AE39" i="14" s="1"/>
  <c r="AE40" i="14"/>
  <c r="AE41" i="14" s="1"/>
  <c r="AE42" i="14"/>
  <c r="AE43" i="14" s="1"/>
  <c r="AE54" i="14"/>
  <c r="AE55" i="14" s="1"/>
  <c r="AE56" i="14"/>
  <c r="AE57" i="14" s="1"/>
  <c r="AE58" i="14"/>
  <c r="AE59" i="14" s="1"/>
  <c r="AE60" i="14"/>
  <c r="AE61" i="14" s="1"/>
  <c r="AE62" i="14"/>
  <c r="AE63" i="14" s="1"/>
  <c r="AE64" i="14"/>
  <c r="AE65" i="14" s="1"/>
  <c r="AE66" i="14"/>
  <c r="AE67" i="14" s="1"/>
  <c r="AM31" i="14"/>
  <c r="AM32" i="14" s="1"/>
  <c r="AM40" i="14"/>
  <c r="AM41" i="14" s="1"/>
  <c r="AM54" i="14"/>
  <c r="AM55" i="14" s="1"/>
  <c r="AM58" i="14"/>
  <c r="AM59" i="14" s="1"/>
  <c r="AM62" i="14"/>
  <c r="AM63" i="14" s="1"/>
  <c r="AW9" i="14"/>
  <c r="AW10" i="14" s="1"/>
  <c r="AW27" i="14"/>
  <c r="AW28" i="14"/>
  <c r="AW52" i="14"/>
  <c r="AW53" i="14" s="1"/>
  <c r="AT64" i="14"/>
  <c r="AT65" i="14" s="1"/>
  <c r="AW76" i="14"/>
  <c r="AW77" i="14" s="1"/>
  <c r="AW94" i="14"/>
  <c r="AW95" i="14" s="1"/>
  <c r="AZ13" i="14"/>
  <c r="AZ14" i="14" s="1"/>
  <c r="BA23" i="14"/>
  <c r="BA24" i="14" s="1"/>
  <c r="AY40" i="14"/>
  <c r="AY41" i="14" s="1"/>
  <c r="AZ54" i="14"/>
  <c r="AZ55" i="14" s="1"/>
  <c r="BA64" i="14"/>
  <c r="BA65" i="14" s="1"/>
  <c r="AY76" i="14"/>
  <c r="AY77" i="14" s="1"/>
  <c r="AZ86" i="14"/>
  <c r="AZ87" i="14" s="1"/>
  <c r="BA98" i="14"/>
  <c r="BA99" i="14" s="1"/>
  <c r="N11" i="14"/>
  <c r="N12" i="14" s="1"/>
  <c r="P15" i="14"/>
  <c r="P16" i="14" s="1"/>
  <c r="R19" i="14"/>
  <c r="R20" i="14" s="1"/>
  <c r="M25" i="14"/>
  <c r="M26" i="14" s="1"/>
  <c r="O29" i="14"/>
  <c r="O30" i="14" s="1"/>
  <c r="Q36" i="14"/>
  <c r="Q37" i="14" s="1"/>
  <c r="L42" i="14"/>
  <c r="L43" i="14" s="1"/>
  <c r="N50" i="14"/>
  <c r="N51" i="14" s="1"/>
  <c r="P54" i="14"/>
  <c r="P55" i="14" s="1"/>
  <c r="R58" i="14"/>
  <c r="R59" i="14" s="1"/>
  <c r="M64" i="14"/>
  <c r="M65" i="14" s="1"/>
  <c r="O68" i="14"/>
  <c r="O69" i="14" s="1"/>
  <c r="Q72" i="14"/>
  <c r="Q73" i="14" s="1"/>
  <c r="L78" i="14"/>
  <c r="L79" i="14" s="1"/>
  <c r="N82" i="14"/>
  <c r="N83" i="14" s="1"/>
  <c r="P86" i="14"/>
  <c r="P87" i="14" s="1"/>
  <c r="R90" i="14"/>
  <c r="R91" i="14" s="1"/>
  <c r="M98" i="14"/>
  <c r="M99" i="14" s="1"/>
  <c r="O102" i="14"/>
  <c r="O103" i="14" s="1"/>
  <c r="I31" i="14"/>
  <c r="I32" i="14" s="1"/>
  <c r="J42" i="14"/>
  <c r="J43" i="14" s="1"/>
  <c r="K58" i="14"/>
  <c r="K59" i="14" s="1"/>
  <c r="G66" i="14"/>
  <c r="G67" i="14" s="1"/>
  <c r="V13" i="14"/>
  <c r="V14" i="14" s="1"/>
  <c r="W23" i="14"/>
  <c r="W24" i="14" s="1"/>
  <c r="X50" i="14"/>
  <c r="X51" i="14" s="1"/>
  <c r="V78" i="14"/>
  <c r="V79" i="14" s="1"/>
  <c r="W88" i="14"/>
  <c r="W89" i="14" s="1"/>
  <c r="X100" i="14"/>
  <c r="X101" i="14" s="1"/>
  <c r="AB23" i="14"/>
  <c r="AB24" i="14"/>
  <c r="AF11" i="14"/>
  <c r="AF12" i="14" s="1"/>
  <c r="AF15" i="14"/>
  <c r="AF16" i="14" s="1"/>
  <c r="AF19" i="14"/>
  <c r="AF20" i="14" s="1"/>
  <c r="AF23" i="14"/>
  <c r="AF24" i="14" s="1"/>
  <c r="AF36" i="14"/>
  <c r="AF37" i="14" s="1"/>
  <c r="AF50" i="14"/>
  <c r="AF51" i="14" s="1"/>
  <c r="AF70" i="14"/>
  <c r="AF71" i="14" s="1"/>
  <c r="AF74" i="14"/>
  <c r="AF75" i="14" s="1"/>
  <c r="AF78" i="14"/>
  <c r="AF79" i="14" s="1"/>
  <c r="AF82" i="14"/>
  <c r="AF83" i="14" s="1"/>
  <c r="AF86" i="14"/>
  <c r="AF87" i="14" s="1"/>
  <c r="AF90" i="14"/>
  <c r="AF91" i="14" s="1"/>
  <c r="AF96" i="14"/>
  <c r="AF97" i="14" s="1"/>
  <c r="AF100" i="14"/>
  <c r="AF101" i="14" s="1"/>
  <c r="AB74" i="14"/>
  <c r="AB75" i="14" s="1"/>
  <c r="AF29" i="14"/>
  <c r="AF30" i="14" s="1"/>
  <c r="AB29" i="14"/>
  <c r="AB30" i="14" s="1"/>
  <c r="AF38" i="14"/>
  <c r="AF39" i="14" s="1"/>
  <c r="AF40" i="14"/>
  <c r="AF41" i="14" s="1"/>
  <c r="AF42" i="14"/>
  <c r="AF43" i="14" s="1"/>
  <c r="AF54" i="14"/>
  <c r="AF55" i="14" s="1"/>
  <c r="AF56" i="14"/>
  <c r="AF57" i="14" s="1"/>
  <c r="AF58" i="14"/>
  <c r="AF59" i="14" s="1"/>
  <c r="AF60" i="14"/>
  <c r="AF61" i="14" s="1"/>
  <c r="AF62" i="14"/>
  <c r="AF63" i="14" s="1"/>
  <c r="AF64" i="14"/>
  <c r="AF65" i="14" s="1"/>
  <c r="AF66" i="14"/>
  <c r="AF67" i="14" s="1"/>
  <c r="AN31" i="14"/>
  <c r="AN32" i="14" s="1"/>
  <c r="AN40" i="14"/>
  <c r="AN41" i="14" s="1"/>
  <c r="AN54" i="14"/>
  <c r="AN55" i="14" s="1"/>
  <c r="AN58" i="14"/>
  <c r="AN59" i="14" s="1"/>
  <c r="AN62" i="14"/>
  <c r="AN63" i="14" s="1"/>
  <c r="AT11" i="14"/>
  <c r="AT12" i="14" s="1"/>
  <c r="AT29" i="14"/>
  <c r="AT30" i="14" s="1"/>
  <c r="AT54" i="14"/>
  <c r="AT55" i="14" s="1"/>
  <c r="AW64" i="14"/>
  <c r="AW65" i="14" s="1"/>
  <c r="AT78" i="14"/>
  <c r="AT79" i="14" s="1"/>
  <c r="AT96" i="14"/>
  <c r="AT97" i="14" s="1"/>
  <c r="BA13" i="14"/>
  <c r="BA14" i="14" s="1"/>
  <c r="AY27" i="14"/>
  <c r="AY28" i="14" s="1"/>
  <c r="AZ40" i="14"/>
  <c r="AZ41" i="14" s="1"/>
  <c r="BA54" i="14"/>
  <c r="BA55" i="14" s="1"/>
  <c r="AY66" i="14"/>
  <c r="AY67" i="14" s="1"/>
  <c r="AZ76" i="14"/>
  <c r="AZ77" i="14" s="1"/>
  <c r="BA86" i="14"/>
  <c r="BA87" i="14" s="1"/>
  <c r="AY100" i="14"/>
  <c r="AY101" i="14" s="1"/>
  <c r="O11" i="14"/>
  <c r="O12" i="14"/>
  <c r="Q15" i="14"/>
  <c r="Q16" i="14" s="1"/>
  <c r="L21" i="14"/>
  <c r="L22" i="14" s="1"/>
  <c r="N25" i="14"/>
  <c r="N26" i="14" s="1"/>
  <c r="P29" i="14"/>
  <c r="P30" i="14" s="1"/>
  <c r="R36" i="14"/>
  <c r="R37" i="14" s="1"/>
  <c r="M42" i="14"/>
  <c r="M43" i="14" s="1"/>
  <c r="O50" i="14"/>
  <c r="O51" i="14" s="1"/>
  <c r="Q54" i="14"/>
  <c r="Q55" i="14" s="1"/>
  <c r="L60" i="14"/>
  <c r="L61" i="14" s="1"/>
  <c r="N64" i="14"/>
  <c r="N65" i="14" s="1"/>
  <c r="P68" i="14"/>
  <c r="P69" i="14" s="1"/>
  <c r="R72" i="14"/>
  <c r="R73" i="14" s="1"/>
  <c r="M78" i="14"/>
  <c r="M79" i="14" s="1"/>
  <c r="O82" i="14"/>
  <c r="O83" i="14" s="1"/>
  <c r="Q86" i="14"/>
  <c r="Q87" i="14" s="1"/>
  <c r="L94" i="14"/>
  <c r="L95" i="14"/>
  <c r="N98" i="14"/>
  <c r="N99" i="14" s="1"/>
  <c r="P102" i="14"/>
  <c r="P103" i="14" s="1"/>
  <c r="J31" i="14"/>
  <c r="J32" i="14" s="1"/>
  <c r="K42" i="14"/>
  <c r="K43" i="14" s="1"/>
  <c r="G60" i="14"/>
  <c r="G61" i="14" s="1"/>
  <c r="H66" i="14"/>
  <c r="H67" i="14" s="1"/>
  <c r="W13" i="14"/>
  <c r="W14" i="14" s="1"/>
  <c r="X23" i="14"/>
  <c r="X24" i="14" s="1"/>
  <c r="V52" i="14"/>
  <c r="V53" i="14" s="1"/>
  <c r="W78" i="14"/>
  <c r="W79" i="14" s="1"/>
  <c r="X88" i="14"/>
  <c r="X89" i="14" s="1"/>
  <c r="V102" i="14"/>
  <c r="V103" i="14" s="1"/>
  <c r="AB27" i="14"/>
  <c r="AB28" i="14" s="1"/>
  <c r="AG11" i="14"/>
  <c r="AG12" i="14"/>
  <c r="AG15" i="14"/>
  <c r="AG16" i="14" s="1"/>
  <c r="AG19" i="14"/>
  <c r="AG20" i="14" s="1"/>
  <c r="AG23" i="14"/>
  <c r="AG24" i="14" s="1"/>
  <c r="AG36" i="14"/>
  <c r="AG37" i="14" s="1"/>
  <c r="AG50" i="14"/>
  <c r="AG51" i="14" s="1"/>
  <c r="AG70" i="14"/>
  <c r="AG71" i="14" s="1"/>
  <c r="AG74" i="14"/>
  <c r="AG75" i="14" s="1"/>
  <c r="AG78" i="14"/>
  <c r="AG79" i="14" s="1"/>
  <c r="AG82" i="14"/>
  <c r="AG83" i="14" s="1"/>
  <c r="AG86" i="14"/>
  <c r="AG87" i="14" s="1"/>
  <c r="AG90" i="14"/>
  <c r="AG91" i="14" s="1"/>
  <c r="AG96" i="14"/>
  <c r="AG97" i="14" s="1"/>
  <c r="AG100" i="14"/>
  <c r="AG101" i="14" s="1"/>
  <c r="AB76" i="14"/>
  <c r="AB77" i="14" s="1"/>
  <c r="AG29" i="14"/>
  <c r="AG30" i="14" s="1"/>
  <c r="AC29" i="14"/>
  <c r="AC30" i="14" s="1"/>
  <c r="AG38" i="14"/>
  <c r="AG39" i="14"/>
  <c r="AG40" i="14"/>
  <c r="AG41" i="14" s="1"/>
  <c r="AG42" i="14"/>
  <c r="AG43" i="14" s="1"/>
  <c r="AG54" i="14"/>
  <c r="AG55" i="14" s="1"/>
  <c r="AG56" i="14"/>
  <c r="AG57" i="14" s="1"/>
  <c r="AG58" i="14"/>
  <c r="AG59" i="14" s="1"/>
  <c r="AG60" i="14"/>
  <c r="AG61" i="14" s="1"/>
  <c r="AG62" i="14"/>
  <c r="AG63" i="14" s="1"/>
  <c r="AG64" i="14"/>
  <c r="AG65" i="14" s="1"/>
  <c r="AG66" i="14"/>
  <c r="AG67" i="14" s="1"/>
  <c r="AO31" i="14"/>
  <c r="AO32" i="14" s="1"/>
  <c r="AO40" i="14"/>
  <c r="AO41" i="14" s="1"/>
  <c r="AO54" i="14"/>
  <c r="AO55" i="14" s="1"/>
  <c r="AO58" i="14"/>
  <c r="AO59" i="14" s="1"/>
  <c r="AO62" i="14"/>
  <c r="AO63" i="14" s="1"/>
  <c r="AW11" i="14"/>
  <c r="AW12" i="14"/>
  <c r="AW29" i="14"/>
  <c r="AW30" i="14" s="1"/>
  <c r="AW54" i="14"/>
  <c r="AW55" i="14" s="1"/>
  <c r="AX64" i="14"/>
  <c r="AX65" i="14" s="1"/>
  <c r="AW78" i="14"/>
  <c r="AW79" i="14" s="1"/>
  <c r="AW96" i="14"/>
  <c r="AW97" i="14" s="1"/>
  <c r="AY15" i="14"/>
  <c r="AY16" i="14" s="1"/>
  <c r="AZ27" i="14"/>
  <c r="AZ28" i="14" s="1"/>
  <c r="BA40" i="14"/>
  <c r="BA41" i="14" s="1"/>
  <c r="AY56" i="14"/>
  <c r="AY57" i="14" s="1"/>
  <c r="AZ66" i="14"/>
  <c r="AZ67" i="14" s="1"/>
  <c r="BA76" i="14"/>
  <c r="BA77" i="14" s="1"/>
  <c r="AY88" i="14"/>
  <c r="AY89" i="14" s="1"/>
  <c r="AZ100" i="14"/>
  <c r="AZ101" i="14" s="1"/>
  <c r="P11" i="14"/>
  <c r="P12" i="14" s="1"/>
  <c r="R15" i="14"/>
  <c r="R16" i="14" s="1"/>
  <c r="M21" i="14"/>
  <c r="M22" i="14" s="1"/>
  <c r="O25" i="14"/>
  <c r="O26" i="14" s="1"/>
  <c r="Q29" i="14"/>
  <c r="Q30" i="14"/>
  <c r="L38" i="14"/>
  <c r="L39" i="14" s="1"/>
  <c r="N42" i="14"/>
  <c r="N43" i="14" s="1"/>
  <c r="P50" i="14"/>
  <c r="P51" i="14" s="1"/>
  <c r="R54" i="14"/>
  <c r="R55" i="14" s="1"/>
  <c r="M60" i="14"/>
  <c r="M61" i="14" s="1"/>
  <c r="O64" i="14"/>
  <c r="O65" i="14" s="1"/>
  <c r="Q68" i="14"/>
  <c r="Q69" i="14" s="1"/>
  <c r="L74" i="14"/>
  <c r="L75" i="14" s="1"/>
  <c r="N78" i="14"/>
  <c r="N79" i="14" s="1"/>
  <c r="P82" i="14"/>
  <c r="P83" i="14" s="1"/>
  <c r="R86" i="14"/>
  <c r="R87" i="14" s="1"/>
  <c r="M94" i="14"/>
  <c r="M95" i="14" s="1"/>
  <c r="O98" i="14"/>
  <c r="O99" i="14" s="1"/>
  <c r="Q102" i="14"/>
  <c r="Q103" i="14" s="1"/>
  <c r="K31" i="14"/>
  <c r="K32" i="14" s="1"/>
  <c r="H60" i="14"/>
  <c r="H61" i="14" s="1"/>
  <c r="I66" i="14"/>
  <c r="I67" i="14" s="1"/>
  <c r="X13" i="14"/>
  <c r="X14" i="14" s="1"/>
  <c r="V27" i="14"/>
  <c r="V28" i="14" s="1"/>
  <c r="W52" i="14"/>
  <c r="W53" i="14" s="1"/>
  <c r="X78" i="14"/>
  <c r="X79" i="14" s="1"/>
  <c r="V90" i="14"/>
  <c r="V91" i="14" s="1"/>
  <c r="W102" i="14"/>
  <c r="W103" i="14" s="1"/>
  <c r="AB36" i="14"/>
  <c r="AB37" i="14" s="1"/>
  <c r="AH11" i="14"/>
  <c r="AH12" i="14" s="1"/>
  <c r="AH15" i="14"/>
  <c r="AH16" i="14" s="1"/>
  <c r="AH19" i="14"/>
  <c r="AH20" i="14" s="1"/>
  <c r="AH23" i="14"/>
  <c r="AH24" i="14" s="1"/>
  <c r="AH36" i="14"/>
  <c r="AH37" i="14" s="1"/>
  <c r="AH50" i="14"/>
  <c r="AH51" i="14"/>
  <c r="AH70" i="14"/>
  <c r="AH71" i="14" s="1"/>
  <c r="AH74" i="14"/>
  <c r="AH75" i="14" s="1"/>
  <c r="AH78" i="14"/>
  <c r="AH79" i="14" s="1"/>
  <c r="AH82" i="14"/>
  <c r="AH83" i="14" s="1"/>
  <c r="AH86" i="14"/>
  <c r="AH87" i="14" s="1"/>
  <c r="AH90" i="14"/>
  <c r="AH91" i="14" s="1"/>
  <c r="AH96" i="14"/>
  <c r="AH97" i="14"/>
  <c r="AH100" i="14"/>
  <c r="AH101" i="14" s="1"/>
  <c r="AB78" i="14"/>
  <c r="AB79" i="14" s="1"/>
  <c r="AH29" i="14"/>
  <c r="AH30" i="14" s="1"/>
  <c r="AH38" i="14"/>
  <c r="AH39" i="14" s="1"/>
  <c r="AH40" i="14"/>
  <c r="AH41" i="14" s="1"/>
  <c r="AH42" i="14"/>
  <c r="AH43" i="14" s="1"/>
  <c r="AH54" i="14"/>
  <c r="AH55" i="14" s="1"/>
  <c r="AH56" i="14"/>
  <c r="AH57" i="14" s="1"/>
  <c r="AH58" i="14"/>
  <c r="AH59" i="14" s="1"/>
  <c r="AH60" i="14"/>
  <c r="AH61" i="14" s="1"/>
  <c r="AH62" i="14"/>
  <c r="AH63" i="14" s="1"/>
  <c r="AH64" i="14"/>
  <c r="AH65" i="14"/>
  <c r="AH66" i="14"/>
  <c r="AH67" i="14" s="1"/>
  <c r="AP31" i="14"/>
  <c r="AP32" i="14" s="1"/>
  <c r="AP40" i="14"/>
  <c r="AP41" i="14" s="1"/>
  <c r="AP54" i="14"/>
  <c r="AP55" i="14" s="1"/>
  <c r="AP58" i="14"/>
  <c r="AP59" i="14" s="1"/>
  <c r="AP62" i="14"/>
  <c r="AP63" i="14"/>
  <c r="AT13" i="14"/>
  <c r="AT14" i="14" s="1"/>
  <c r="AT31" i="14"/>
  <c r="AT32" i="14"/>
  <c r="AX54" i="14"/>
  <c r="AX55" i="14" s="1"/>
  <c r="AT66" i="14"/>
  <c r="AT67" i="14" s="1"/>
  <c r="AT80" i="14"/>
  <c r="AT81" i="14" s="1"/>
  <c r="AT98" i="14"/>
  <c r="AT99" i="14" s="1"/>
  <c r="AZ15" i="14"/>
  <c r="AZ16" i="14" s="1"/>
  <c r="BA27" i="14"/>
  <c r="BA28" i="14" s="1"/>
  <c r="AY42" i="14"/>
  <c r="AY43" i="14" s="1"/>
  <c r="AZ56" i="14"/>
  <c r="AZ57" i="14" s="1"/>
  <c r="BA66" i="14"/>
  <c r="BA67" i="14" s="1"/>
  <c r="AY78" i="14"/>
  <c r="AY79" i="14" s="1"/>
  <c r="AZ88" i="14"/>
  <c r="AZ89" i="14" s="1"/>
  <c r="BA100" i="14"/>
  <c r="BA101" i="14" s="1"/>
  <c r="Q11" i="14"/>
  <c r="Q12" i="14" s="1"/>
  <c r="L17" i="14"/>
  <c r="L18" i="14" s="1"/>
  <c r="N21" i="14"/>
  <c r="N22" i="14" s="1"/>
  <c r="P25" i="14"/>
  <c r="P26" i="14" s="1"/>
  <c r="R29" i="14"/>
  <c r="R30" i="14" s="1"/>
  <c r="M38" i="14"/>
  <c r="M39" i="14" s="1"/>
  <c r="O42" i="14"/>
  <c r="O43" i="14" s="1"/>
  <c r="Q50" i="14"/>
  <c r="Q51" i="14" s="1"/>
  <c r="L56" i="14"/>
  <c r="L57" i="14" s="1"/>
  <c r="N60" i="14"/>
  <c r="N61" i="14" s="1"/>
  <c r="P64" i="14"/>
  <c r="P65" i="14" s="1"/>
  <c r="R68" i="14"/>
  <c r="R69" i="14" s="1"/>
  <c r="M74" i="14"/>
  <c r="M75" i="14" s="1"/>
  <c r="O78" i="14"/>
  <c r="O79" i="14" s="1"/>
  <c r="Q82" i="14"/>
  <c r="Q83" i="14" s="1"/>
  <c r="L88" i="14"/>
  <c r="L89" i="14" s="1"/>
  <c r="N94" i="14"/>
  <c r="N95" i="14" s="1"/>
  <c r="P98" i="14"/>
  <c r="P99" i="14"/>
  <c r="R102" i="14"/>
  <c r="R103" i="14"/>
  <c r="G38" i="14"/>
  <c r="G39" i="14" s="1"/>
  <c r="I60" i="14"/>
  <c r="I61" i="14" s="1"/>
  <c r="J66" i="14"/>
  <c r="J67" i="14" s="1"/>
  <c r="V15" i="14"/>
  <c r="V16" i="14" s="1"/>
  <c r="W27" i="14"/>
  <c r="W28" i="14" s="1"/>
  <c r="X52" i="14"/>
  <c r="X53" i="14" s="1"/>
  <c r="V80" i="14"/>
  <c r="V81" i="14" s="1"/>
  <c r="W90" i="14"/>
  <c r="W91" i="14" s="1"/>
  <c r="X102" i="14"/>
  <c r="X103" i="14" s="1"/>
  <c r="AB48" i="14"/>
  <c r="AB49" i="14" s="1"/>
  <c r="AI11" i="14"/>
  <c r="AI12" i="14" s="1"/>
  <c r="AI15" i="14"/>
  <c r="AI16" i="14" s="1"/>
  <c r="AI19" i="14"/>
  <c r="AI20" i="14" s="1"/>
  <c r="AI23" i="14"/>
  <c r="AI24" i="14" s="1"/>
  <c r="AI36" i="14"/>
  <c r="AI37" i="14"/>
  <c r="AI50" i="14"/>
  <c r="AI51" i="14" s="1"/>
  <c r="AI70" i="14"/>
  <c r="AI71" i="14" s="1"/>
  <c r="AI74" i="14"/>
  <c r="AI75" i="14" s="1"/>
  <c r="AI78" i="14"/>
  <c r="AI79" i="14" s="1"/>
  <c r="AI82" i="14"/>
  <c r="AI83" i="14" s="1"/>
  <c r="AI86" i="14"/>
  <c r="AI87" i="14" s="1"/>
  <c r="AI90" i="14"/>
  <c r="AI91" i="14" s="1"/>
  <c r="AI96" i="14"/>
  <c r="AI97" i="14" s="1"/>
  <c r="AI100" i="14"/>
  <c r="AI101" i="14" s="1"/>
  <c r="AB80" i="14"/>
  <c r="AB81" i="14" s="1"/>
  <c r="AI29" i="14"/>
  <c r="AI30" i="14" s="1"/>
  <c r="AI38" i="14"/>
  <c r="AI39" i="14" s="1"/>
  <c r="AI40" i="14"/>
  <c r="AI41" i="14" s="1"/>
  <c r="AI42" i="14"/>
  <c r="AI43" i="14" s="1"/>
  <c r="AI54" i="14"/>
  <c r="AI55" i="14" s="1"/>
  <c r="AI56" i="14"/>
  <c r="AI57" i="14" s="1"/>
  <c r="AI58" i="14"/>
  <c r="AI59" i="14" s="1"/>
  <c r="AI60" i="14"/>
  <c r="AI61" i="14" s="1"/>
  <c r="AI62" i="14"/>
  <c r="AI63" i="14" s="1"/>
  <c r="AI64" i="14"/>
  <c r="AI65" i="14" s="1"/>
  <c r="AI66" i="14"/>
  <c r="AI67" i="14" s="1"/>
  <c r="AQ31" i="14"/>
  <c r="AQ32" i="14" s="1"/>
  <c r="AQ40" i="14"/>
  <c r="AQ41" i="14" s="1"/>
  <c r="AQ54" i="14"/>
  <c r="AQ55" i="14" s="1"/>
  <c r="AQ58" i="14"/>
  <c r="AQ59" i="14" s="1"/>
  <c r="AQ62" i="14"/>
  <c r="AQ63" i="14" s="1"/>
  <c r="AW13" i="14"/>
  <c r="AW14" i="14" s="1"/>
  <c r="AW31" i="14"/>
  <c r="AW32" i="14" s="1"/>
  <c r="AT56" i="14"/>
  <c r="AT57" i="14" s="1"/>
  <c r="AW66" i="14"/>
  <c r="AW67" i="14" s="1"/>
  <c r="AW80" i="14"/>
  <c r="AW81" i="14" s="1"/>
  <c r="AW98" i="14"/>
  <c r="AW99" i="14"/>
  <c r="BA15" i="14"/>
  <c r="BA16" i="14"/>
  <c r="AY29" i="14"/>
  <c r="AY30" i="14" s="1"/>
  <c r="AZ42" i="14"/>
  <c r="AZ43" i="14" s="1"/>
  <c r="BA56" i="14"/>
  <c r="BA57" i="14" s="1"/>
  <c r="AY68" i="14"/>
  <c r="AY69" i="14" s="1"/>
  <c r="AZ78" i="14"/>
  <c r="AZ79" i="14" s="1"/>
  <c r="BA88" i="14"/>
  <c r="BA89" i="14" s="1"/>
  <c r="AY102" i="14"/>
  <c r="AY103" i="14" s="1"/>
  <c r="R11" i="14"/>
  <c r="R12" i="14" s="1"/>
  <c r="M17" i="14"/>
  <c r="M18" i="14" s="1"/>
  <c r="O21" i="14"/>
  <c r="O22" i="14" s="1"/>
  <c r="Q25" i="14"/>
  <c r="Q26" i="14" s="1"/>
  <c r="L31" i="14"/>
  <c r="L32" i="14" s="1"/>
  <c r="N38" i="14"/>
  <c r="N39" i="14" s="1"/>
  <c r="P42" i="14"/>
  <c r="P43" i="14" s="1"/>
  <c r="R50" i="14"/>
  <c r="R51" i="14" s="1"/>
  <c r="M56" i="14"/>
  <c r="M57" i="14" s="1"/>
  <c r="O60" i="14"/>
  <c r="O61" i="14" s="1"/>
  <c r="Q64" i="14"/>
  <c r="Q65" i="14" s="1"/>
  <c r="L70" i="14"/>
  <c r="L71" i="14" s="1"/>
  <c r="N74" i="14"/>
  <c r="N75" i="14" s="1"/>
  <c r="P78" i="14"/>
  <c r="P79" i="14" s="1"/>
  <c r="R82" i="14"/>
  <c r="R83" i="14"/>
  <c r="M88" i="14"/>
  <c r="M89" i="14" s="1"/>
  <c r="O94" i="14"/>
  <c r="O95" i="14" s="1"/>
  <c r="Q98" i="14"/>
  <c r="Q99" i="14" s="1"/>
  <c r="G25" i="14"/>
  <c r="G26" i="14" s="1"/>
  <c r="H38" i="14"/>
  <c r="H39" i="14" s="1"/>
  <c r="J60" i="14"/>
  <c r="J61" i="14" s="1"/>
  <c r="K66" i="14"/>
  <c r="K67" i="14" s="1"/>
  <c r="W15" i="14"/>
  <c r="W16" i="14"/>
  <c r="X27" i="14"/>
  <c r="X28" i="14"/>
  <c r="V70" i="14"/>
  <c r="V71" i="14" s="1"/>
  <c r="W80" i="14"/>
  <c r="W81" i="14"/>
  <c r="X90" i="14"/>
  <c r="X91" i="14" s="1"/>
  <c r="X29" i="14"/>
  <c r="X30" i="14" s="1"/>
  <c r="AB50" i="14"/>
  <c r="AB51" i="14" s="1"/>
  <c r="AJ11" i="14"/>
  <c r="AJ12" i="14" s="1"/>
  <c r="AJ15" i="14"/>
  <c r="AJ16" i="14" s="1"/>
  <c r="AJ19" i="14"/>
  <c r="AJ20" i="14" s="1"/>
  <c r="AJ23" i="14"/>
  <c r="AJ24" i="14" s="1"/>
  <c r="AJ36" i="14"/>
  <c r="AJ37" i="14" s="1"/>
  <c r="AJ50" i="14"/>
  <c r="AJ51" i="14" s="1"/>
  <c r="AJ70" i="14"/>
  <c r="AJ71" i="14" s="1"/>
  <c r="AJ74" i="14"/>
  <c r="AJ75" i="14" s="1"/>
  <c r="AJ78" i="14"/>
  <c r="AJ79" i="14"/>
  <c r="AJ82" i="14"/>
  <c r="AJ83" i="14" s="1"/>
  <c r="AJ86" i="14"/>
  <c r="AJ87" i="14" s="1"/>
  <c r="AJ90" i="14"/>
  <c r="AJ91" i="14"/>
  <c r="AJ96" i="14"/>
  <c r="AJ97" i="14" s="1"/>
  <c r="AJ100" i="14"/>
  <c r="AJ101" i="14" s="1"/>
  <c r="AB82" i="14"/>
  <c r="AB83" i="14" s="1"/>
  <c r="AJ29" i="14"/>
  <c r="AJ30" i="14" s="1"/>
  <c r="AB31" i="14"/>
  <c r="AB32" i="14" s="1"/>
  <c r="AJ38" i="14"/>
  <c r="AJ39" i="14" s="1"/>
  <c r="AJ40" i="14"/>
  <c r="AJ41" i="14" s="1"/>
  <c r="AJ42" i="14"/>
  <c r="AJ43" i="14"/>
  <c r="AJ54" i="14"/>
  <c r="AJ55" i="14" s="1"/>
  <c r="AJ56" i="14"/>
  <c r="AJ57" i="14" s="1"/>
  <c r="AJ58" i="14"/>
  <c r="AJ59" i="14" s="1"/>
  <c r="AJ60" i="14"/>
  <c r="AJ61" i="14" s="1"/>
  <c r="AJ62" i="14"/>
  <c r="AJ63" i="14" s="1"/>
  <c r="AJ64" i="14"/>
  <c r="AJ65" i="14" s="1"/>
  <c r="AJ66" i="14"/>
  <c r="AJ67" i="14" s="1"/>
  <c r="AR31" i="14"/>
  <c r="AR32" i="14" s="1"/>
  <c r="AR40" i="14"/>
  <c r="AR41" i="14" s="1"/>
  <c r="AR54" i="14"/>
  <c r="AR55" i="14" s="1"/>
  <c r="AR58" i="14"/>
  <c r="AR59" i="14" s="1"/>
  <c r="AR62" i="14"/>
  <c r="AR63" i="14" s="1"/>
  <c r="AT15" i="14"/>
  <c r="AT16" i="14"/>
  <c r="AT36" i="14"/>
  <c r="AT37" i="14" s="1"/>
  <c r="AW56" i="14"/>
  <c r="AW57" i="14"/>
  <c r="AX66" i="14"/>
  <c r="AX67" i="14" s="1"/>
  <c r="AT82" i="14"/>
  <c r="AT83" i="14" s="1"/>
  <c r="AT100" i="14"/>
  <c r="AT101" i="14" s="1"/>
  <c r="AY17" i="14"/>
  <c r="AY18" i="14" s="1"/>
  <c r="AZ29" i="14"/>
  <c r="AZ30" i="14" s="1"/>
  <c r="BA42" i="14"/>
  <c r="BA43" i="14"/>
  <c r="AY58" i="14"/>
  <c r="AY59" i="14" s="1"/>
  <c r="AZ68" i="14"/>
  <c r="AZ69" i="14"/>
  <c r="BA78" i="14"/>
  <c r="BA79" i="14" s="1"/>
  <c r="AY90" i="14"/>
  <c r="AY91" i="14" s="1"/>
  <c r="AZ102" i="14"/>
  <c r="AZ103" i="14" s="1"/>
  <c r="L13" i="14"/>
  <c r="L14" i="14" s="1"/>
  <c r="N17" i="14"/>
  <c r="N18" i="14" s="1"/>
  <c r="P21" i="14"/>
  <c r="P22" i="14" s="1"/>
  <c r="R25" i="14"/>
  <c r="R26" i="14"/>
  <c r="M31" i="14"/>
  <c r="M32" i="14" s="1"/>
  <c r="O38" i="14"/>
  <c r="O39" i="14" s="1"/>
  <c r="Q42" i="14"/>
  <c r="Q43" i="14" s="1"/>
  <c r="L52" i="14"/>
  <c r="L53" i="14" s="1"/>
  <c r="N56" i="14"/>
  <c r="N57" i="14" s="1"/>
  <c r="P60" i="14"/>
  <c r="P61" i="14" s="1"/>
  <c r="R64" i="14"/>
  <c r="R65" i="14" s="1"/>
  <c r="X15" i="14"/>
  <c r="X16" i="14"/>
  <c r="V31" i="14"/>
  <c r="V32" i="14" s="1"/>
  <c r="AB52" i="14"/>
  <c r="AB53" i="14" s="1"/>
  <c r="AK11" i="14"/>
  <c r="AK12" i="14" s="1"/>
  <c r="AK15" i="14"/>
  <c r="AK16" i="14" s="1"/>
  <c r="AK19" i="14"/>
  <c r="AK20" i="14" s="1"/>
  <c r="AK23" i="14"/>
  <c r="AK24" i="14" s="1"/>
  <c r="AK36" i="14"/>
  <c r="AK37" i="14" s="1"/>
  <c r="AK50" i="14"/>
  <c r="AK51" i="14" s="1"/>
  <c r="AK70" i="14"/>
  <c r="AK71" i="14" s="1"/>
  <c r="AK74" i="14"/>
  <c r="AK75" i="14" s="1"/>
  <c r="AK78" i="14"/>
  <c r="AK79" i="14" s="1"/>
  <c r="AK82" i="14"/>
  <c r="AK83" i="14" s="1"/>
  <c r="AK86" i="14"/>
  <c r="AK87" i="14" s="1"/>
  <c r="AK90" i="14"/>
  <c r="AK91" i="14" s="1"/>
  <c r="AK96" i="14"/>
  <c r="AK97" i="14" s="1"/>
  <c r="AK100" i="14"/>
  <c r="AK101" i="14" s="1"/>
  <c r="AK29" i="14"/>
  <c r="AK30" i="14" s="1"/>
  <c r="AK38" i="14"/>
  <c r="AK39" i="14" s="1"/>
  <c r="AK40" i="14"/>
  <c r="AK41" i="14" s="1"/>
  <c r="AK42" i="14"/>
  <c r="AK43" i="14" s="1"/>
  <c r="AK54" i="14"/>
  <c r="AK55" i="14" s="1"/>
  <c r="AK56" i="14"/>
  <c r="AK57" i="14" s="1"/>
  <c r="AK58" i="14"/>
  <c r="AK59" i="14" s="1"/>
  <c r="AK60" i="14"/>
  <c r="AK61" i="14" s="1"/>
  <c r="AK62" i="14"/>
  <c r="AK63" i="14" s="1"/>
  <c r="AK64" i="14"/>
  <c r="AK65" i="14" s="1"/>
  <c r="AK66" i="14"/>
  <c r="AK67" i="14" s="1"/>
  <c r="AS31" i="14"/>
  <c r="AS32" i="14" s="1"/>
  <c r="AS40" i="14"/>
  <c r="AS41" i="14" s="1"/>
  <c r="AS54" i="14"/>
  <c r="AS55" i="14" s="1"/>
  <c r="AS58" i="14"/>
  <c r="AS59" i="14" s="1"/>
  <c r="AS62" i="14"/>
  <c r="AS63" i="14" s="1"/>
  <c r="AW15" i="14"/>
  <c r="AW16" i="14"/>
  <c r="AW36" i="14"/>
  <c r="AW37" i="14" s="1"/>
  <c r="AW82" i="14"/>
  <c r="AW83" i="14" s="1"/>
  <c r="AZ17" i="14"/>
  <c r="AZ18" i="14" s="1"/>
  <c r="BA29" i="14"/>
  <c r="BA30" i="14" s="1"/>
  <c r="AY48" i="14"/>
  <c r="AY49" i="14" s="1"/>
  <c r="AZ58" i="14"/>
  <c r="AZ59" i="14" s="1"/>
  <c r="BA68" i="14"/>
  <c r="BA69" i="14" s="1"/>
  <c r="L9" i="14"/>
  <c r="L10" i="14"/>
  <c r="R28" i="16" l="1"/>
  <c r="T28" i="16" s="1"/>
  <c r="Z28" i="16" s="1"/>
  <c r="AD28" i="16" s="1"/>
  <c r="R22" i="16"/>
  <c r="T22" i="16" s="1"/>
  <c r="Z22" i="16" s="1"/>
  <c r="AD22" i="16" s="1"/>
  <c r="R29" i="16"/>
  <c r="T29" i="16" s="1"/>
  <c r="Z29" i="16" s="1"/>
  <c r="R34" i="16"/>
  <c r="T34" i="16" s="1"/>
  <c r="Z34" i="16" s="1"/>
  <c r="AD34" i="16" s="1"/>
  <c r="W23" i="16"/>
  <c r="X23" i="16" s="1"/>
  <c r="AB23" i="16" s="1"/>
  <c r="AF23" i="16" s="1"/>
  <c r="AD29" i="16"/>
  <c r="R35" i="16"/>
  <c r="T35" i="16" s="1"/>
  <c r="Z35" i="16" s="1"/>
  <c r="AD35" i="16" s="1"/>
  <c r="R16" i="16"/>
  <c r="T16" i="16" s="1"/>
  <c r="Z16" i="16" s="1"/>
  <c r="AD16" i="16" s="1"/>
  <c r="R17" i="16"/>
  <c r="T17" i="16" s="1"/>
  <c r="Z17" i="16" s="1"/>
  <c r="AD17" i="16" s="1"/>
  <c r="AD20" i="16"/>
  <c r="W22" i="16"/>
  <c r="X22" i="16" s="1"/>
  <c r="AB22" i="16" s="1"/>
  <c r="AF22" i="16" s="1"/>
  <c r="W16" i="16"/>
  <c r="X16" i="16" s="1"/>
  <c r="AB16" i="16" s="1"/>
  <c r="AF16" i="16" s="1"/>
  <c r="W18" i="16"/>
  <c r="X18" i="16" s="1"/>
  <c r="AB18" i="16" s="1"/>
  <c r="AF18" i="16" s="1"/>
  <c r="R30" i="16"/>
  <c r="T30" i="16" s="1"/>
  <c r="Z30" i="16" s="1"/>
  <c r="AD30" i="16" s="1"/>
  <c r="AM21" i="14"/>
  <c r="AM22" i="14" s="1"/>
  <c r="Y94" i="14"/>
  <c r="Y95" i="14" s="1"/>
  <c r="BB98" i="14"/>
  <c r="BB99" i="14" s="1"/>
  <c r="W30" i="16"/>
  <c r="X30" i="16" s="1"/>
  <c r="AB30" i="16" s="1"/>
  <c r="AF30" i="16" s="1"/>
  <c r="AO21" i="14"/>
  <c r="AO22" i="14" s="1"/>
  <c r="Q104" i="14"/>
  <c r="Q105" i="14" s="1"/>
  <c r="BB64" i="14"/>
  <c r="BB65" i="14" s="1"/>
  <c r="Y17" i="14"/>
  <c r="Y18" i="14" s="1"/>
  <c r="AY44" i="14"/>
  <c r="AY45" i="14" s="1"/>
  <c r="BB68" i="14"/>
  <c r="BB69" i="14" s="1"/>
  <c r="BB100" i="14"/>
  <c r="BB101" i="14" s="1"/>
  <c r="BB66" i="14"/>
  <c r="BB67" i="14" s="1"/>
  <c r="K96" i="14"/>
  <c r="K97" i="14" s="1"/>
  <c r="K98" i="14"/>
  <c r="K99" i="14" s="1"/>
  <c r="AX86" i="14"/>
  <c r="AX87" i="14" s="1"/>
  <c r="G54" i="14"/>
  <c r="G55" i="14" s="1"/>
  <c r="AQ98" i="14"/>
  <c r="AQ99" i="14" s="1"/>
  <c r="AO82" i="14"/>
  <c r="AO83" i="14" s="1"/>
  <c r="Z102" i="14"/>
  <c r="Z103" i="14" s="1"/>
  <c r="H94" i="14"/>
  <c r="H95" i="14" s="1"/>
  <c r="AA86" i="14"/>
  <c r="AA87" i="14" s="1"/>
  <c r="I94" i="14"/>
  <c r="I95" i="14" s="1"/>
  <c r="AW23" i="15"/>
  <c r="AW24" i="15" s="1"/>
  <c r="AQ27" i="14"/>
  <c r="AQ28" i="14" s="1"/>
  <c r="AC102" i="15"/>
  <c r="AC103" i="15" s="1"/>
  <c r="AT104" i="14"/>
  <c r="AT105" i="14" s="1"/>
  <c r="V104" i="14"/>
  <c r="V105" i="14" s="1"/>
  <c r="BB46" i="14"/>
  <c r="BB47" i="14" s="1"/>
  <c r="AY46" i="14"/>
  <c r="AY47" i="14" s="1"/>
  <c r="BB102" i="14"/>
  <c r="BB103" i="14" s="1"/>
  <c r="BB11" i="14"/>
  <c r="BB12" i="14" s="1"/>
  <c r="AA36" i="15"/>
  <c r="W19" i="16"/>
  <c r="X19" i="16" s="1"/>
  <c r="AB19" i="16" s="1"/>
  <c r="BB104" i="14"/>
  <c r="BB105" i="14" s="1"/>
  <c r="Y86" i="14"/>
  <c r="Y87" i="14" s="1"/>
  <c r="BB84" i="14"/>
  <c r="BB85" i="14" s="1"/>
  <c r="W28" i="16"/>
  <c r="X28" i="16" s="1"/>
  <c r="AB28" i="16" s="1"/>
  <c r="AF28" i="16" s="1"/>
  <c r="Y52" i="14"/>
  <c r="Y53" i="14" s="1"/>
  <c r="BB52" i="14"/>
  <c r="BB53" i="14" s="1"/>
  <c r="Y90" i="14"/>
  <c r="Y91" i="14" s="1"/>
  <c r="BA104" i="14"/>
  <c r="BA105" i="14" s="1"/>
  <c r="BB25" i="14"/>
  <c r="BB26" i="14" s="1"/>
  <c r="Y25" i="14"/>
  <c r="Y26" i="14" s="1"/>
  <c r="AP48" i="14"/>
  <c r="AP49" i="14" s="1"/>
  <c r="AO48" i="14"/>
  <c r="AO49" i="14" s="1"/>
  <c r="AN46" i="14"/>
  <c r="AN47" i="14" s="1"/>
  <c r="AM46" i="14"/>
  <c r="AM47" i="14" s="1"/>
  <c r="AM48" i="14"/>
  <c r="AM49" i="14" s="1"/>
  <c r="AE104" i="14"/>
  <c r="AE105" i="14" s="1"/>
  <c r="AK104" i="14"/>
  <c r="AK105" i="14" s="1"/>
  <c r="X36" i="15"/>
  <c r="X37" i="15" s="1"/>
  <c r="BB82" i="14"/>
  <c r="BB83" i="14" s="1"/>
  <c r="AL46" i="14"/>
  <c r="AL47" i="14" s="1"/>
  <c r="BB96" i="14"/>
  <c r="BB97" i="14" s="1"/>
  <c r="G96" i="14"/>
  <c r="G97" i="14" s="1"/>
  <c r="G48" i="14"/>
  <c r="G49" i="14" s="1"/>
  <c r="G46" i="14"/>
  <c r="G47" i="14" s="1"/>
  <c r="BB50" i="14"/>
  <c r="BB51" i="14" s="1"/>
  <c r="P104" i="14"/>
  <c r="P105" i="14" s="1"/>
  <c r="AX46" i="14"/>
  <c r="AX47" i="14" s="1"/>
  <c r="AP21" i="15"/>
  <c r="AP22" i="15" s="1"/>
  <c r="AP15" i="15"/>
  <c r="AP16" i="15" s="1"/>
  <c r="AP96" i="15"/>
  <c r="AP97" i="15" s="1"/>
  <c r="AS15" i="14"/>
  <c r="AS16" i="14" s="1"/>
  <c r="K48" i="14"/>
  <c r="K49" i="14" s="1"/>
  <c r="AS48" i="14"/>
  <c r="AS49" i="14" s="1"/>
  <c r="AS27" i="14"/>
  <c r="AS28" i="14" s="1"/>
  <c r="AS46" i="14"/>
  <c r="AS47" i="14" s="1"/>
  <c r="J48" i="14"/>
  <c r="J49" i="14" s="1"/>
  <c r="J46" i="14"/>
  <c r="J47" i="14" s="1"/>
  <c r="Z19" i="15"/>
  <c r="Z20" i="15" s="1"/>
  <c r="Z9" i="15"/>
  <c r="Z10" i="15" s="1"/>
  <c r="H84" i="15"/>
  <c r="H85" i="15" s="1"/>
  <c r="H36" i="15"/>
  <c r="H37" i="15" s="1"/>
  <c r="H19" i="15"/>
  <c r="H20" i="15" s="1"/>
  <c r="AI104" i="14"/>
  <c r="AI105" i="14" s="1"/>
  <c r="AR48" i="14"/>
  <c r="AR49" i="14" s="1"/>
  <c r="I48" i="14"/>
  <c r="I49" i="14" s="1"/>
  <c r="AQ15" i="14"/>
  <c r="AQ16" i="14" s="1"/>
  <c r="AR21" i="14"/>
  <c r="AR22" i="14" s="1"/>
  <c r="BA96" i="15"/>
  <c r="AQ48" i="14"/>
  <c r="AQ49" i="14" s="1"/>
  <c r="AA46" i="14"/>
  <c r="AA47" i="14" s="1"/>
  <c r="H96" i="14"/>
  <c r="H97" i="14" s="1"/>
  <c r="R19" i="16"/>
  <c r="T19" i="16" s="1"/>
  <c r="Z19" i="16" s="1"/>
  <c r="BA104" i="15"/>
  <c r="AO46" i="14"/>
  <c r="AO47" i="14" s="1"/>
  <c r="AP46" i="14"/>
  <c r="AP47" i="14" s="1"/>
  <c r="AQ46" i="14"/>
  <c r="AQ47" i="14" s="1"/>
  <c r="Y104" i="14"/>
  <c r="Y105" i="14" s="1"/>
  <c r="H46" i="14"/>
  <c r="H47" i="14" s="1"/>
  <c r="AR46" i="14"/>
  <c r="AR47" i="14" s="1"/>
  <c r="I46" i="14"/>
  <c r="I47" i="14" s="1"/>
  <c r="AL48" i="14"/>
  <c r="AL49" i="14" s="1"/>
  <c r="K46" i="14"/>
  <c r="K47" i="14" s="1"/>
  <c r="W34" i="16"/>
  <c r="X34" i="16" s="1"/>
  <c r="AB34" i="16" s="1"/>
  <c r="AF34" i="16" s="1"/>
  <c r="X104" i="15"/>
  <c r="X105" i="15" s="1"/>
  <c r="AN48" i="14"/>
  <c r="AN49" i="14" s="1"/>
  <c r="H48" i="14"/>
  <c r="H49" i="14" s="1"/>
  <c r="AD1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tc={AB488F87-19C4-DC4D-B7B0-4400F324997C}</author>
  </authors>
  <commentList>
    <comment ref="B6" authorId="0" shapeId="0" xr:uid="{AB488F87-19C4-DC4D-B7B0-4400F324997C}">
      <text>
        <t>[Opmerkingenthread]
U kunt deze opmerkingenthread lezen in uw versie van Excel. Eventuele wijzigingen aan de thread gaan echter verloren als het bestand wordt geopend in een nieuwere versie van Excel. Meer informatie: https://go.microsoft.com/fwlink/?linkid=870924
Opmerking:
    dit zijn de ruimtes uit BIN 1</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tc={1C21DACC-CBA0-094A-A846-F29455B940FD}</author>
    <author>tc={0BB9321E-D10E-A240-8A90-E06E396A5E20}</author>
  </authors>
  <commentList>
    <comment ref="W13" authorId="0" shapeId="0" xr:uid="{1C21DACC-CBA0-094A-A846-F29455B940FD}">
      <text>
        <t>[Opmerkingenthread]
U kunt deze opmerkingenthread lezen in uw versie van Excel. Eventuele wijzigingen aan de thread gaan echter verloren als het bestand wordt geopend in een nieuwere versie van Excel. Meer informatie: https://go.microsoft.com/fwlink/?linkid=870924
Opmerking:
    lager is strenger</t>
      </text>
    </comment>
    <comment ref="X13" authorId="1" shapeId="0" xr:uid="{0BB9321E-D10E-A240-8A90-E06E396A5E20}">
      <text>
        <t>[Opmerkingenthread]
U kunt deze opmerkingenthread lezen in uw versie van Excel. Eventuele wijzigingen aan de thread gaan echter verloren als het bestand wordt geopend in een nieuwere versie van Excel. Meer informatie: https://go.microsoft.com/fwlink/?linkid=870924
Opmerking:
    lager is strenger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tc={6997AD28-99BC-1A40-BC7D-C60D3AB4E8EB}</author>
    <author>tc={58F64953-C541-5E49-94A8-A71FD885AF5A}</author>
    <author>tc={7E6C5478-C553-AA43-B153-A15AC8F49DF7}</author>
    <author>tc={6BAE49C6-AEE7-9F46-8BA5-D3806628DBB4}</author>
    <author>tc={FDD134A2-3104-F64D-B6CD-2E803BA857DF}</author>
  </authors>
  <commentList>
    <comment ref="D8" authorId="0" shapeId="0" xr:uid="{6997AD28-99BC-1A40-BC7D-C60D3AB4E8EB}">
      <text>
        <t>[Opmerkingenthread]
U kunt deze opmerkingenthread lezen in uw versie van Excel. Eventuele wijzigingen aan de thread gaan echter verloren als het bestand wordt geopend in een nieuwere versie van Excel. Meer informatie: https://go.microsoft.com/fwlink/?linkid=870924
Opmerking:
    in een open kantoor is het relevanter om het type meubilair te specifieren. zonder absorberend plafond zijn deze waarde niet bereikbaar</t>
      </text>
    </comment>
    <comment ref="C26" authorId="1" shapeId="0" xr:uid="{58F64953-C541-5E49-94A8-A71FD885AF5A}">
      <text>
        <t>[Opmerkingenthread]
U kunt deze opmerkingenthread lezen in uw versie van Excel. Eventuele wijzigingen aan de thread gaan echter verloren als het bestand wordt geopend in een nieuwere versie van Excel. Meer informatie: https://go.microsoft.com/fwlink/?linkid=870924
Opmerking:
    in een ziekenhuiskamer moet er minimum absorptiecoefficient zijn van 0.28 =&gt; introductie van een absorberend plafond onvermijdelijk</t>
      </text>
    </comment>
    <comment ref="D27" authorId="2" shapeId="0" xr:uid="{7E6C5478-C553-AA43-B153-A15AC8F49DF7}">
      <text>
        <t>[Opmerkingenthread]
U kunt deze opmerkingenthread lezen in uw versie van Excel. Eventuele wijzigingen aan de thread gaan echter verloren als het bestand wordt geopend in een nieuwere versie van Excel. Meer informatie: https://go.microsoft.com/fwlink/?linkid=870924
Opmerking:
    Quinn, M. (n.d.). Acoustics in Operating Theatres with modular building technique.</t>
      </text>
    </comment>
    <comment ref="D29" authorId="3" shapeId="0" xr:uid="{6BAE49C6-AEE7-9F46-8BA5-D3806628DBB4}">
      <text>
        <t>[Opmerkingenthread]
U kunt deze opmerkingenthread lezen in uw versie van Excel. Eventuele wijzigingen aan de thread gaan echter verloren als het bestand wordt geopend in een nieuwere versie van Excel. Meer informatie: https://go.microsoft.com/fwlink/?linkid=870924
Opmerking:
    Quinn, M. (n.d.). Acoustics in Operating Theatres with modular building technique.</t>
      </text>
    </comment>
    <comment ref="D47" authorId="4" shapeId="0" xr:uid="{FDD134A2-3104-F64D-B6CD-2E803BA857DF}">
      <text>
        <t>[Opmerkingenthread]
U kunt deze opmerkingenthread lezen in uw versie van Excel. Eventuele wijzigingen aan de thread gaan echter verloren als het bestand wordt geopend in een nieuwere versie van Excel. Meer informatie: https://go.microsoft.com/fwlink/?linkid=870924
Opmerking:
    formula</t>
      </text>
    </comment>
  </commentList>
</comments>
</file>

<file path=xl/sharedStrings.xml><?xml version="1.0" encoding="utf-8"?>
<sst xmlns="http://schemas.openxmlformats.org/spreadsheetml/2006/main" count="1963" uniqueCount="353">
  <si>
    <t>Kruistabellen</t>
  </si>
  <si>
    <t>Kruistabellen luchtgeluidisolatie</t>
  </si>
  <si>
    <t>Kruistabellen contactgeluidisolatie</t>
  </si>
  <si>
    <t>Luchtgeluidproductie in zendlokaal →</t>
  </si>
  <si>
    <t>Contactgeluidproductie in zendlokaal →</t>
  </si>
  <si>
    <t>Geluidsgevoeligheid in ontvanglokaal ↓</t>
  </si>
  <si>
    <t>laag</t>
  </si>
  <si>
    <t>normaal</t>
  </si>
  <si>
    <t>hoog</t>
  </si>
  <si>
    <t>zeer hoog</t>
  </si>
  <si>
    <t>geen eis</t>
  </si>
  <si>
    <t>Afwijkingen</t>
  </si>
  <si>
    <t>Aanbevolen classificatie van ruimten</t>
  </si>
  <si>
    <t>Ruimte</t>
  </si>
  <si>
    <t>Contactgeluid
productie</t>
  </si>
  <si>
    <t>Luchtgeluid
productie</t>
  </si>
  <si>
    <t>Geluidgevoeligheid</t>
  </si>
  <si>
    <t>Privacygevoelig zendlokaal</t>
  </si>
  <si>
    <t>Individueel kantoor</t>
  </si>
  <si>
    <t>neen</t>
  </si>
  <si>
    <t>Open kantooromgeving</t>
  </si>
  <si>
    <t>Vergaderzaal, gesprekslokaal</t>
  </si>
  <si>
    <t>ja</t>
  </si>
  <si>
    <t>Leslokaal</t>
  </si>
  <si>
    <t>Auditorium</t>
  </si>
  <si>
    <t>Gang, circulatie, atrium</t>
  </si>
  <si>
    <t>Onthaal, atrium met overlegfunctie</t>
  </si>
  <si>
    <t>Restaurant, cafetaria, refter</t>
  </si>
  <si>
    <t>Koffiehoek, pauzeruimte</t>
  </si>
  <si>
    <t>Sanitair, kleedruimte</t>
  </si>
  <si>
    <t>Sportzaal</t>
  </si>
  <si>
    <t>Polyvalente ruimte</t>
  </si>
  <si>
    <t>Keuken</t>
  </si>
  <si>
    <t>Technische ruimten</t>
  </si>
  <si>
    <t>Residentieel: woonkamer, slaapkamer</t>
  </si>
  <si>
    <t>Therapieruimte, dokterspost, verplegerspost</t>
  </si>
  <si>
    <t>Kleuterklas</t>
  </si>
  <si>
    <t>Muziekklas</t>
  </si>
  <si>
    <t>Ateliers</t>
  </si>
  <si>
    <t>Wetenschapsklassen, kunstklassen, technologieklassen</t>
  </si>
  <si>
    <t>Dansstudio's</t>
  </si>
  <si>
    <t>Voordrachtstudio's</t>
  </si>
  <si>
    <t>Bibliotheek</t>
  </si>
  <si>
    <t>Binnenspeelplaats</t>
  </si>
  <si>
    <t>Zwembaden</t>
  </si>
  <si>
    <t>Zendlokaal  ↓</t>
  </si>
  <si>
    <t>**</t>
  </si>
  <si>
    <t>Afwijkingen / Legende</t>
  </si>
  <si>
    <t>Bijzondere afwijkingen</t>
  </si>
  <si>
    <t>Legende</t>
  </si>
  <si>
    <t>Bovenste getal: normaal comfort</t>
  </si>
  <si>
    <t>Onderste getal: verhoogd comfort</t>
  </si>
  <si>
    <r>
      <t>Contactgeluidisolatie L</t>
    </r>
    <r>
      <rPr>
        <b/>
        <vertAlign val="subscript"/>
        <sz val="14"/>
        <color theme="1" tint="0.14996795556505021"/>
        <rFont val="Calibri"/>
        <family val="2"/>
      </rPr>
      <t xml:space="preserve">’I </t>
    </r>
    <r>
      <rPr>
        <b/>
        <sz val="14"/>
        <color theme="1" tint="0.14999847407452621"/>
        <rFont val="Calibri"/>
        <family val="2"/>
      </rPr>
      <t xml:space="preserve">    (voor residentieel: L</t>
    </r>
    <r>
      <rPr>
        <b/>
        <vertAlign val="subscript"/>
        <sz val="14"/>
        <color theme="1" tint="0.14996795556505021"/>
        <rFont val="Calibri"/>
        <family val="2"/>
      </rPr>
      <t>nTw</t>
    </r>
    <r>
      <rPr>
        <b/>
        <sz val="14"/>
        <color theme="1" tint="0.14999847407452621"/>
        <rFont val="Calibri"/>
        <family val="2"/>
      </rPr>
      <t>)   (dB)</t>
    </r>
  </si>
  <si>
    <t>** In samenspraak met de opdrachtgever te bespreken i.f.v. geluidsproductie van de specifike lokalen.</t>
  </si>
  <si>
    <r>
      <t>Gevelgeluidisolatie  L</t>
    </r>
    <r>
      <rPr>
        <b/>
        <vertAlign val="subscript"/>
        <sz val="14"/>
        <color theme="1" tint="0.14996795556505021"/>
        <rFont val="Calibri"/>
        <family val="2"/>
      </rPr>
      <t xml:space="preserve">Aeq,nT,30’   </t>
    </r>
    <r>
      <rPr>
        <b/>
        <sz val="14"/>
        <color theme="1" tint="0.14993743705557422"/>
        <rFont val="Calibri"/>
        <family val="2"/>
      </rPr>
      <t>(dB)</t>
    </r>
  </si>
  <si>
    <t>Ontvangruimte</t>
  </si>
  <si>
    <t>Normaal comfort</t>
  </si>
  <si>
    <t>Verhoogd comfort</t>
  </si>
  <si>
    <t>Individuele kantoren</t>
  </si>
  <si>
    <t>Vergaderzaal</t>
  </si>
  <si>
    <t>Refter, cafetaria, restaurant</t>
  </si>
  <si>
    <t>Residentieel: woonkamer</t>
  </si>
  <si>
    <t>Residentieel: slaapkamer</t>
  </si>
  <si>
    <t>Installatielawaai</t>
  </si>
  <si>
    <r>
      <t>Continue installatiegeluid   L</t>
    </r>
    <r>
      <rPr>
        <b/>
        <vertAlign val="subscript"/>
        <sz val="11"/>
        <rFont val="Calibri"/>
        <family val="2"/>
      </rPr>
      <t xml:space="preserve">Aeq,nT  </t>
    </r>
    <r>
      <rPr>
        <b/>
        <sz val="11"/>
        <rFont val="Calibri"/>
        <family val="2"/>
      </rPr>
      <t xml:space="preserve"> (dB)</t>
    </r>
  </si>
  <si>
    <r>
      <t>Eisen incidenteel installatiegeluid L</t>
    </r>
    <r>
      <rPr>
        <b/>
        <vertAlign val="subscript"/>
        <sz val="11"/>
        <rFont val="Calibri"/>
        <family val="2"/>
        <scheme val="minor"/>
      </rPr>
      <t>Aslow,max</t>
    </r>
    <r>
      <rPr>
        <b/>
        <sz val="11"/>
        <rFont val="Calibri"/>
        <family val="2"/>
        <scheme val="minor"/>
      </rPr>
      <t xml:space="preserve">  - L</t>
    </r>
    <r>
      <rPr>
        <b/>
        <vertAlign val="subscript"/>
        <sz val="11"/>
        <rFont val="Calibri"/>
        <family val="2"/>
        <scheme val="minor"/>
      </rPr>
      <t xml:space="preserve">aeq   </t>
    </r>
    <r>
      <rPr>
        <b/>
        <sz val="11"/>
        <rFont val="Calibri"/>
        <family val="2"/>
        <scheme val="minor"/>
      </rPr>
      <t>(dB)</t>
    </r>
  </si>
  <si>
    <t>Vergaderzalen, gevoelige gesprekslokalen</t>
  </si>
  <si>
    <t>Sanitair, kleedruimtes</t>
  </si>
  <si>
    <t>Polyvante ruimte</t>
  </si>
  <si>
    <r>
      <t>Ruimteakoestiek:   nagalm T</t>
    </r>
    <r>
      <rPr>
        <b/>
        <vertAlign val="subscript"/>
        <sz val="14"/>
        <color theme="1" tint="0.14996795556505021"/>
        <rFont val="Calibri"/>
        <family val="2"/>
      </rPr>
      <t>nom</t>
    </r>
    <r>
      <rPr>
        <b/>
        <sz val="14"/>
        <color theme="1" tint="0.14999847407452621"/>
        <rFont val="Calibri"/>
        <family val="2"/>
      </rPr>
      <t xml:space="preserve"> (seconden)</t>
    </r>
  </si>
  <si>
    <t>Vergaderzalen, privacygevoelige gesprekslokalen &lt; 300 m³</t>
  </si>
  <si>
    <t>Vergaderzalen, privacygevoelige gesprekslokalen &lt; 500 m³</t>
  </si>
  <si>
    <t>Vergaderzalen, privacygevoelige gesprekslokalen &lt; 800 m³</t>
  </si>
  <si>
    <t>Vergaderzalen, privacygevoelige gesprekslokalen &lt; 1000 m³</t>
  </si>
  <si>
    <t>Vergaderzalen, privacygevoelige gesprekslokalen &lt; 1500 m³</t>
  </si>
  <si>
    <t>&lt;0,35log10(1,25V)</t>
  </si>
  <si>
    <t>&lt;0,28log10(1,25V)</t>
  </si>
  <si>
    <t>&lt;log10(V/20)</t>
  </si>
  <si>
    <t>&lt;log10(V/20)-,4</t>
  </si>
  <si>
    <t>&lt;log10(V/50) &amp; &lt;2,4</t>
  </si>
  <si>
    <t>&lt;log10(V/50)-,4 &amp; &lt;2,4</t>
  </si>
  <si>
    <t>Opties voor metingen</t>
  </si>
  <si>
    <t>Normaal gezien worden de metingen onbemeubeld uitgevoerd.</t>
  </si>
  <si>
    <t xml:space="preserve">Indien de metingen in bemeubelde lokalen doorgevoerd worden, wordt de eis 10% verstrengd. </t>
  </si>
  <si>
    <t xml:space="preserve">Deze optie wordt niet toegestaan voor schaars bemeubelde ruimten zoals vergaderzalen. </t>
  </si>
  <si>
    <r>
      <t>Buitengeluid in de onmiddellijke omgeving van het gebouw:   L</t>
    </r>
    <r>
      <rPr>
        <b/>
        <vertAlign val="subscript"/>
        <sz val="14"/>
        <color theme="1" tint="0.14996795556505021"/>
        <rFont val="Calibri"/>
        <family val="2"/>
        <scheme val="minor"/>
      </rPr>
      <t xml:space="preserve">A90 </t>
    </r>
    <r>
      <rPr>
        <b/>
        <sz val="14"/>
        <color theme="1" tint="0.14993743705557422"/>
        <rFont val="Calibri"/>
        <family val="2"/>
        <scheme val="minor"/>
      </rPr>
      <t xml:space="preserve"> (dB)</t>
    </r>
  </si>
  <si>
    <t>Locatie</t>
  </si>
  <si>
    <t>Op 2 m van een buitenluchtrooster</t>
  </si>
  <si>
    <t>In een buitenzone bedoeld voor sportactiviteiten</t>
  </si>
  <si>
    <t>bijvoorbeeld</t>
  </si>
  <si>
    <t>éénpersoonskamer, éénpersoons recovery</t>
  </si>
  <si>
    <t>meerpersoonskamers, recovery zones</t>
  </si>
  <si>
    <t>Grootkeuken</t>
  </si>
  <si>
    <t>keukens in patiënten zones</t>
  </si>
  <si>
    <t>Operatiezalen</t>
  </si>
  <si>
    <t>Laboratorium</t>
  </si>
  <si>
    <t>toiletten en douches in de kamer voor patiënten en bewoners</t>
  </si>
  <si>
    <t>Sanitair voor patiënten en bewoners</t>
  </si>
  <si>
    <t>Kamer voor ouderen en kinderen - éénpersoons</t>
  </si>
  <si>
    <t>Kamer voor ouderen en kinderen - meerpersoons</t>
  </si>
  <si>
    <t>Ziekenhuiskamer - meerpersoons</t>
  </si>
  <si>
    <t>Rouwruimte</t>
  </si>
  <si>
    <t>HTM 08-01</t>
  </si>
  <si>
    <t>counselliing/bereavement room</t>
  </si>
  <si>
    <t>Personeelsruimtes</t>
  </si>
  <si>
    <t>Publieke ruimtes</t>
  </si>
  <si>
    <t>Klinische ruimtes/gebruikersruimtes</t>
  </si>
  <si>
    <t>toiletten en douches voor personeel</t>
  </si>
  <si>
    <t>toiletten en douches voor bezoekers</t>
  </si>
  <si>
    <t>nursery</t>
  </si>
  <si>
    <t>Crêche</t>
  </si>
  <si>
    <t>operating theatre suite</t>
  </si>
  <si>
    <t>Verloskamer</t>
  </si>
  <si>
    <t>birthing room</t>
  </si>
  <si>
    <t>laboraties</t>
  </si>
  <si>
    <t>ward kitchen</t>
  </si>
  <si>
    <t>single bed room</t>
  </si>
  <si>
    <t>multi-bed room</t>
  </si>
  <si>
    <t>children &amp; older people (single bed)</t>
  </si>
  <si>
    <t>children &amp; older people (multi bed)</t>
  </si>
  <si>
    <t>Dirty utility</t>
  </si>
  <si>
    <t>Clean utility</t>
  </si>
  <si>
    <t>Spraak- en taaltherapie</t>
  </si>
  <si>
    <t>Speech and language therapy</t>
  </si>
  <si>
    <t>snoezelen/mulit-sensory room</t>
  </si>
  <si>
    <t>Snoezelruimte</t>
  </si>
  <si>
    <t>Onderzoeksruimte</t>
  </si>
  <si>
    <t>Examination room</t>
  </si>
  <si>
    <t>onderzoeks- en behandelingsruimte</t>
  </si>
  <si>
    <t>consultatieruimte, therapieruimte, dokterspost, verplegerspost</t>
  </si>
  <si>
    <t>main kitchen</t>
  </si>
  <si>
    <t>toilets</t>
  </si>
  <si>
    <t>Operatiezalen (exclusief laminar-flow theatres)</t>
  </si>
  <si>
    <t>Operatiezalen (laminar-flow theatres)</t>
  </si>
  <si>
    <t>Laboratorium zonder trekkasten</t>
  </si>
  <si>
    <t>Laboratorium mét trekkasten</t>
  </si>
  <si>
    <t>Personeelsruimtes en kantoren</t>
  </si>
  <si>
    <t>Uitzondering is als een badkamer duidelijk toebehoort aan de slaapkamer.</t>
  </si>
  <si>
    <t>***  Tussen slaapkamer, woonkamer, keuken of badkamer als zendruimte en slaapkamer van dezelfde wooneenheid als ontvangruimte geldt 34 en 42 dB voor normaal respectievelijk verhoogd comfort.</t>
  </si>
  <si>
    <t>-8 dB indien deur in scheidingswand vanuit circulatie</t>
  </si>
  <si>
    <t>-4 dB indien een deur in scheidingswand</t>
  </si>
  <si>
    <t>Algemene afwijkingen</t>
  </si>
  <si>
    <t>*</t>
  </si>
  <si>
    <t>Klinische ruimtes/ gebruikersruimtes</t>
  </si>
  <si>
    <r>
      <t>Luchtgeluidisolatie D</t>
    </r>
    <r>
      <rPr>
        <b/>
        <vertAlign val="subscript"/>
        <sz val="14"/>
        <color theme="1" tint="0.14996795556505021"/>
        <rFont val="Calibri"/>
        <family val="2"/>
      </rPr>
      <t xml:space="preserve">A  </t>
    </r>
    <r>
      <rPr>
        <b/>
        <sz val="14"/>
        <color theme="1" tint="0.14993743705557422"/>
        <rFont val="Calibri"/>
        <family val="2"/>
      </rPr>
      <t>(dB)</t>
    </r>
  </si>
  <si>
    <t>geluidsproductie zendlokaal</t>
  </si>
  <si>
    <t>geluidsgevoeligheid ontvangstlokaal</t>
  </si>
  <si>
    <t>privacygevoelig zendlokaal</t>
  </si>
  <si>
    <t>Sanitair, kleedruimte publiek</t>
  </si>
  <si>
    <t>geluidsproductie zendruimte</t>
  </si>
  <si>
    <t>ruimte</t>
  </si>
  <si>
    <t>type ruimte</t>
  </si>
  <si>
    <t>wand 1</t>
  </si>
  <si>
    <t>licht</t>
  </si>
  <si>
    <t>zwaar</t>
  </si>
  <si>
    <t>Type elementen</t>
  </si>
  <si>
    <t>correctie</t>
  </si>
  <si>
    <t>opp element (m2)</t>
  </si>
  <si>
    <t>Ziekenhuiskamer - éénpersoons</t>
  </si>
  <si>
    <t>geluids-gevoeligheid</t>
  </si>
  <si>
    <t>licht/zwaar element</t>
  </si>
  <si>
    <t xml:space="preserve">Planning </t>
  </si>
  <si>
    <t>Check</t>
  </si>
  <si>
    <t xml:space="preserve">Het helikopterplatform wordt zo ver mogelijk van de plaatselijke woon- en wijkgebieden gesitueerd (binnen de operationele beperkingen) </t>
  </si>
  <si>
    <t xml:space="preserve">Het energiecentrum, de generatoren, de serviceplaatsen en de leveringsplaatsen bevinden zich niet in gevoelige gebieden binnen en buiten de grenzen van het terrein </t>
  </si>
  <si>
    <t>masterplanniveau</t>
  </si>
  <si>
    <t>gebouwniveau</t>
  </si>
  <si>
    <t>spaceplanning</t>
  </si>
  <si>
    <t>technische installaties</t>
  </si>
  <si>
    <t>trillingen</t>
  </si>
  <si>
    <t>bouwtechnische detaillering</t>
  </si>
  <si>
    <t>Ruimteakoestiek</t>
  </si>
  <si>
    <t>Geluidsisolatie en privacy</t>
  </si>
  <si>
    <t>NVT</t>
  </si>
  <si>
    <t xml:space="preserve">Services noise Check </t>
  </si>
  <si>
    <t>Trillingen in de structuur</t>
  </si>
  <si>
    <t>Uitrusting</t>
  </si>
  <si>
    <t xml:space="preserve">Er zijn voorzieningen getroffen om het lawaai van bedpanspoelers, vermalers en overige materiaal te beheersen. </t>
  </si>
  <si>
    <t>Management issues</t>
  </si>
  <si>
    <t>Duidelijke afspraken worden gemaakt om avondlijk en nachtelijk lawaai in de verpleegafdelingen te voorkomen.</t>
  </si>
  <si>
    <t>Checklist Zorg VIPA</t>
  </si>
  <si>
    <t>**  In samenspraak met de opdrachtgever te bespreken i.f.v. geluidsproductie van de specifieke lokalen.</t>
  </si>
  <si>
    <t>deur in wand</t>
  </si>
  <si>
    <t>deur in wand naar circulatie</t>
  </si>
  <si>
    <t>verhoogd akoestisch comfort</t>
  </si>
  <si>
    <t>wand 2</t>
  </si>
  <si>
    <t>wand 3</t>
  </si>
  <si>
    <t>wand 4</t>
  </si>
  <si>
    <t>vloer</t>
  </si>
  <si>
    <t>plafond</t>
  </si>
  <si>
    <t>gebouw</t>
  </si>
  <si>
    <t>waarden in blauw zijn door de gebruiker in te vullen</t>
  </si>
  <si>
    <t xml:space="preserve">BIN 4.1 Akoestiek </t>
  </si>
  <si>
    <t>wand 5</t>
  </si>
  <si>
    <t>wand 6</t>
  </si>
  <si>
    <t>beschrijving</t>
  </si>
  <si>
    <t>technische fiche</t>
  </si>
  <si>
    <t>Tf xx</t>
  </si>
  <si>
    <t>buitengevel</t>
  </si>
  <si>
    <t>checklists</t>
  </si>
  <si>
    <t>nee</t>
  </si>
  <si>
    <t>LAeq,nT,30’   (dB)</t>
  </si>
  <si>
    <t>omgevingsgeluidsniveau Laeq (dB)</t>
  </si>
  <si>
    <t>omgevingsgeluidsniveau op te geven op basis van geraamde waardes of akoestische metingen</t>
  </si>
  <si>
    <t>Laeq (dB)</t>
  </si>
  <si>
    <t>C (dB)</t>
  </si>
  <si>
    <r>
      <t>D</t>
    </r>
    <r>
      <rPr>
        <vertAlign val="subscript"/>
        <sz val="12"/>
        <color theme="1"/>
        <rFont val="Calibri (Hoofdtekst)"/>
      </rPr>
      <t xml:space="preserve">nT,w </t>
    </r>
    <r>
      <rPr>
        <sz val="12"/>
        <color theme="1"/>
        <rFont val="Calibri"/>
        <family val="2"/>
        <scheme val="minor"/>
      </rPr>
      <t xml:space="preserve"> (dB)</t>
    </r>
  </si>
  <si>
    <t>Rw (dB)</t>
  </si>
  <si>
    <t>noordgevel</t>
  </si>
  <si>
    <t>oostgevel</t>
  </si>
  <si>
    <t>zuidgevel</t>
  </si>
  <si>
    <t>westgevel</t>
  </si>
  <si>
    <t>Laeq zijgevel = Laeq straatgevel - 3dB</t>
  </si>
  <si>
    <t>Laeq achtergevel = Laeq straatgevel - 13dB</t>
  </si>
  <si>
    <t>Testgebouw</t>
  </si>
  <si>
    <t>kamer 0.01</t>
  </si>
  <si>
    <t>lucht-geluids-productie</t>
  </si>
  <si>
    <t>contact-geluids-productie</t>
  </si>
  <si>
    <t>Typeopbouw 1</t>
  </si>
  <si>
    <t>typevloeropbouw 1</t>
  </si>
  <si>
    <t>Typegevelopbouw 1</t>
  </si>
  <si>
    <t>privacy gevoeligheid zendlokaal</t>
  </si>
  <si>
    <t>Typeopbouw 2</t>
  </si>
  <si>
    <t>cursieve waardes zijn aangepast tav GRO</t>
  </si>
  <si>
    <t>Voortplanting van geluid via de structuur van het gebouw worden afdoende beheerst. Vakkundige plaatsing van contactgeluidsisolatie is toegepast.</t>
  </si>
  <si>
    <t>Beeldvormingsapparatuur staat waar mogelijk op een plaat die op volle grond draagt of op een vloerplaat die een hoge trillingsisolatie heeft (er kunnen luchtgeluid en trillingen worden geproduceerd).</t>
  </si>
  <si>
    <t>Gevoelige of "middelmatig gevoelige" zones met te openen ramen bevinden zich niet in de buurt van lawaaierige zones of zones met zitgelegenheid buiten.</t>
  </si>
  <si>
    <t>Wachtkamers bevinden zich niet naast deuren naar "privé", "vertrouwelijke" of "gevoelige" zones.</t>
  </si>
  <si>
    <t>Gangen met zwaar verkeer liggen niet boven gevoelige ruimten.</t>
  </si>
  <si>
    <t>Lawaaierige dakinstallaties bevinden zich niet boven slaapzones, en lawaai naar de omgeving wordt naar behoren onder controle gehouden.</t>
  </si>
  <si>
    <t>Trillingsgevoelige apparatuur is op constructies met geschikte trillingskenmerken en uit de buurt van trillingsbronnen geplaatst.</t>
  </si>
  <si>
    <t>Verbindingsdeuren tussen ruimten met privacy-eisen worden vermeden.</t>
  </si>
  <si>
    <t>Bij geluidsgevoelige ruimten onder een dak dient het regenlawaai afdoende gedempt te worden.</t>
  </si>
  <si>
    <t>Alle gebruiksruimten zijn voorzien van voldoende geluidsabsorptie.</t>
  </si>
  <si>
    <t>Plafondtegels zijn voldoende geluidsabsorberend en reinigbaar.</t>
  </si>
  <si>
    <t>Er wordt gezorgd voor geluidsabsorptie in patiëntenruimten, voor zover dit niet in strijd is met de schoonmaak- en onderhoudsstrategieën.</t>
  </si>
  <si>
    <t>Atria zijn voorzien van akoestische behandeling.</t>
  </si>
  <si>
    <t>Er wordt gezorgd voor absorptie rond verpleegstations om de geluidsoverdracht te minimaliseren.</t>
  </si>
  <si>
    <t>De buitenruimten in de nabijheid van open ramen in "privé-", "vertrouwelijke" of "gevoelige" ruimtes zijn niet gemakkelijk toegankelijk van buitenaf.</t>
  </si>
  <si>
    <t>Overspraak via ventilatiekanalen is onder controle.</t>
  </si>
  <si>
    <t>Geluidsoverdracht via flankerende elementen wordt beheerst (bijvoorbeeld: binnenbekleding van buitenmuren loopt niet door tussen kamers; verbindingen tussen scheidingswanden zijn zo ontworpen dat flankering tot een minimum beperkt blijft).</t>
  </si>
  <si>
    <t>Sound masking is overwogen in ruimten met een hoge privacybehoefte, met regelbaar volume op afdelingen met meerpersoonskamers.</t>
  </si>
  <si>
    <t>Potentiële conflicten voor eisen aan deuren en doorgangen zijn bestudeerd en opgelost.</t>
  </si>
  <si>
    <t>Wachtzones bevinden zich niet onmiddellijk aan "vertrouwelijke" of "privé"-ruimtes.</t>
  </si>
  <si>
    <t>Akoestische deuren zijn bedienbaar voor personen met beperkingen.</t>
  </si>
  <si>
    <t>Het geluid van het ventilatiesysteem wordt naar behoren gedempt in de binnenruimten.</t>
  </si>
  <si>
    <t>Er is voldoende demping om aan de grenswaarden voor extern lawaai te voldoen wanneer alle installaties in bedrijf zijn.</t>
  </si>
  <si>
    <t>Er is voldoende demping om het opstartgeluid van de installaties op te vangen.</t>
  </si>
  <si>
    <t>Uitbalanceren kan zonder overmatig lawaai.</t>
  </si>
  <si>
    <t>De kanaalsnelheden zijn geschikt om aan de doelcriteria te voldoen.</t>
  </si>
  <si>
    <t>Bevestigingen met demping worden gebruikt voor leidingaansluitingen in lichte wanden rond slaapruimten.</t>
  </si>
  <si>
    <t>Liften zijn uit de buurt van geluidsgevoelige zones geplaatst.</t>
  </si>
  <si>
    <t>De transformatoren worden uit de buurt van geluidsgevoelige zone geplaatst en er worden toereikende maatregelen genomen om via de structuur verspreid lawaai tegen te gaan.</t>
  </si>
  <si>
    <t>Er zijn blow-down dempers, ketel-rookdempers en branderafschermingen aangebracht om het lawaai van ketels te beheersen.</t>
  </si>
  <si>
    <t>Het geluid van regenwater- en afvoerpijpen wordt beheerst, zodat geluidsgevoelige zones geen hinder ondervinden.</t>
  </si>
  <si>
    <t>De constructie is ontworpen om te voldoen aan de vereiste trillingsniveaus van voetstappen en andere trillingsbronnen.</t>
  </si>
  <si>
    <t>Trillingen in een niet-gevoelige zones (bijvoorbeeld gangen) veroorzaken geen overmatige trillingen in een nabijgelegen gevoelige zones.</t>
  </si>
  <si>
    <t>Apparatuur is naar behoren akoestisch ontkoppeld van de gebouwstructuur.</t>
  </si>
  <si>
    <t>Laboratoriummeubilair is geselecteerd in functie van elemininatie van trillingen.</t>
  </si>
  <si>
    <t>Er zijn voorzieningen getroffen voor zeer gevoelige medische apparatuur.</t>
  </si>
  <si>
    <t>Het geluid van de apparatuur heeft geen nadelige invloed op het gebruik van de ruimte.</t>
  </si>
  <si>
    <t>Metalen vuilbakken en containers zijn voorzien van stille sluiting en demping.</t>
  </si>
  <si>
    <t>Interne koelventilatoren voor elektronische apparatuur zijn van het geluidsarme type.</t>
  </si>
  <si>
    <t>Waterkoelers zijn van het geluidsarme type.</t>
  </si>
  <si>
    <t>Er is rekening gehouden met geluid geproduceerd in verpleegkundigenposten tijdens de shiftwissels.</t>
  </si>
  <si>
    <t>Stille verpleegoproepsystemen zijn overwogen.</t>
  </si>
  <si>
    <t>Deurdrangers reduceren het geluid van sluitende deuren.</t>
  </si>
  <si>
    <t xml:space="preserve">Deze kruistabellen zijn overgenomen uit de scholennorm. </t>
  </si>
  <si>
    <t>maximale overdracht contactgeluid</t>
  </si>
  <si>
    <r>
      <t>R</t>
    </r>
    <r>
      <rPr>
        <vertAlign val="subscript"/>
        <sz val="12"/>
        <color theme="1"/>
        <rFont val="Calibri (Hoofdtekst)"/>
      </rPr>
      <t>Atr</t>
    </r>
    <r>
      <rPr>
        <b/>
        <sz val="12"/>
        <color theme="1"/>
        <rFont val="Calibri"/>
        <family val="2"/>
        <scheme val="minor"/>
      </rPr>
      <t xml:space="preserve"> 
D</t>
    </r>
    <r>
      <rPr>
        <b/>
        <vertAlign val="subscript"/>
        <sz val="12"/>
        <color theme="1"/>
        <rFont val="Calibri"/>
        <family val="2"/>
        <scheme val="minor"/>
      </rPr>
      <t>A</t>
    </r>
    <r>
      <rPr>
        <b/>
        <vertAlign val="subscript"/>
        <sz val="12"/>
        <color theme="1"/>
        <rFont val="Calibri (Hoofdtekst)"/>
      </rPr>
      <t>tr</t>
    </r>
    <r>
      <rPr>
        <b/>
        <sz val="12"/>
        <color theme="1"/>
        <rFont val="Calibri"/>
        <family val="2"/>
        <scheme val="minor"/>
      </rPr>
      <t xml:space="preserve"> (dB)</t>
    </r>
  </si>
  <si>
    <r>
      <t>L</t>
    </r>
    <r>
      <rPr>
        <vertAlign val="subscript"/>
        <sz val="12"/>
        <color theme="1"/>
        <rFont val="Calibri (Hoofdtekst)"/>
      </rPr>
      <t>l'</t>
    </r>
    <r>
      <rPr>
        <b/>
        <sz val="12"/>
        <color theme="1"/>
        <rFont val="Calibri"/>
        <family val="2"/>
        <scheme val="minor"/>
      </rPr>
      <t>/L</t>
    </r>
    <r>
      <rPr>
        <vertAlign val="subscript"/>
        <sz val="12"/>
        <color theme="1"/>
        <rFont val="Calibri (Hoofdtekst)"/>
      </rPr>
      <t>nTw</t>
    </r>
    <r>
      <rPr>
        <b/>
        <sz val="12"/>
        <color theme="1"/>
        <rFont val="Calibri"/>
        <family val="2"/>
        <scheme val="minor"/>
      </rPr>
      <t xml:space="preserve"> (dB)</t>
    </r>
  </si>
  <si>
    <t>luchtgeluidsisolatie-eisen in situ binnenwand</t>
  </si>
  <si>
    <t>luchtgeluidsisolatie-eisen in situ gevel</t>
  </si>
  <si>
    <t>contactgeluids-isolatie in situ</t>
  </si>
  <si>
    <t>luchtgeluid</t>
  </si>
  <si>
    <t>contactgeluid</t>
  </si>
  <si>
    <t>Disclaimer</t>
  </si>
  <si>
    <t>Wij garanderen evenmin dat de functies van de rekentools voldoen aan uw vereisten, noch dat ze zullen werken in overeenstemming met uw verwachtingen.</t>
  </si>
  <si>
    <t>netto volume ruimte (V) (m3)</t>
  </si>
  <si>
    <t>L'nTw (dB)</t>
  </si>
  <si>
    <t>leefruimte 0.05</t>
  </si>
  <si>
    <t>Hotelkamer, kamer internaat</t>
  </si>
  <si>
    <t>Hotelkamer</t>
  </si>
  <si>
    <t>effectieve wand-/elementopbouw</t>
  </si>
  <si>
    <t>hotelkamer, kamer internaat</t>
  </si>
  <si>
    <t>hotelkamer</t>
  </si>
  <si>
    <t>extra ruimtes aan te maken volgens behoefte project</t>
  </si>
  <si>
    <t>contactgeluids-isolatie in situ excl verhoogd comforteis</t>
  </si>
  <si>
    <t>ontvangstruimte*</t>
  </si>
  <si>
    <t>(*) alle ruimtes zijn in te geven als ontvangstruimte. De eisen voor iedere binnenwand zullen dus 2x bepaald worden, afhankelijk van het feit of de ruimte als ontvangstruimte of als zendruimte wordt beschouwd.</t>
  </si>
  <si>
    <t>De strengste eisen is voor het wanddeel te behouden.</t>
  </si>
  <si>
    <r>
      <t xml:space="preserve">aanliggende binnenruimte
</t>
    </r>
    <r>
      <rPr>
        <sz val="12"/>
        <color theme="1"/>
        <rFont val="Calibri"/>
        <family val="2"/>
        <scheme val="minor"/>
      </rPr>
      <t>(zendruimte)</t>
    </r>
  </si>
  <si>
    <t>(**) geluidsisolatiewaarde van het samengestelde wanddeel (wand + opengaande delen) te beschouwen</t>
  </si>
  <si>
    <t>minimale isolatie-waarde luchtgeluid wand-/vloerelement labo (dB) (***)</t>
  </si>
  <si>
    <t>(***) benaderend bepaald mbv formule 9.2, Health Technical Memorandum 08-01: Acoustics (2013), waarbij een aanname wordt gedaan om de impact van flanking in rekening te brengen, rekening houdend met het volume van de ruimte en  de oppervlakte en de massa van het scheidend element.</t>
  </si>
  <si>
    <t>max</t>
  </si>
  <si>
    <t>optimum</t>
  </si>
  <si>
    <t>vereiste (*)</t>
  </si>
  <si>
    <t>(*) "max": nagalmtijd gelijk of onder de opgegeven waarde te houden</t>
  </si>
  <si>
    <t>(*) "optimum": nagalmtijd zo dicht mogelijk bij de opgegeven waarde te houden</t>
  </si>
  <si>
    <r>
      <t>L</t>
    </r>
    <r>
      <rPr>
        <vertAlign val="subscript"/>
        <sz val="12"/>
        <color theme="1"/>
        <rFont val="Calibri (Hoofdtekst)"/>
      </rPr>
      <t>l'</t>
    </r>
    <r>
      <rPr>
        <b/>
        <sz val="12"/>
        <color theme="1"/>
        <rFont val="Calibri"/>
        <family val="2"/>
        <scheme val="minor"/>
      </rPr>
      <t>/L'</t>
    </r>
    <r>
      <rPr>
        <vertAlign val="subscript"/>
        <sz val="12"/>
        <color theme="1"/>
        <rFont val="Calibri (Hoofdtekst)"/>
      </rPr>
      <t>nTw</t>
    </r>
    <r>
      <rPr>
        <b/>
        <sz val="12"/>
        <color theme="1"/>
        <rFont val="Calibri"/>
        <family val="2"/>
        <scheme val="minor"/>
      </rPr>
      <t xml:space="preserve"> (dB)</t>
    </r>
  </si>
  <si>
    <t>Toe te passen</t>
  </si>
  <si>
    <t>verplicht</t>
  </si>
  <si>
    <t>vrij</t>
  </si>
  <si>
    <t>voldaan</t>
  </si>
  <si>
    <t>-</t>
  </si>
  <si>
    <t>Ruimtetypologieën</t>
  </si>
  <si>
    <t>BIN 1.1 Geluidsisolatie tussen lokalen</t>
  </si>
  <si>
    <t>BIN 1.2 Contactgeluidsisolatie tussen lokalen</t>
  </si>
  <si>
    <t>BIN 1.3 Gevelgeluidsisolatie</t>
  </si>
  <si>
    <t>BIN 1.4  Installatielawaai</t>
  </si>
  <si>
    <t>BIN 1.5 Ruimteakoestiek</t>
  </si>
  <si>
    <t>Comfort-eis</t>
  </si>
  <si>
    <t>akoestisch comfort</t>
  </si>
  <si>
    <t>verhoogd</t>
  </si>
  <si>
    <t>Prestatie eisen in functie van ruimtetypologie</t>
  </si>
  <si>
    <t>Optie B: Ontwerpregels</t>
  </si>
  <si>
    <t>In een buitenzone bedoeld voor ontspanning 
(terras, rustige tuin, …)</t>
  </si>
  <si>
    <t>In afwijking van GRO wordt ook voor residentiële ruimtes de kruistabel in overeenstemming met de classificatie van de ruimte, conform NBN S01-400-2 gevolgd. Indien de opdrachtgever ervoor opteert om NBN S-01-400-1 te volgen voor residentiële ruimtes, dient de strengste van beide voorwaarden gevolgd te worden.</t>
  </si>
  <si>
    <t>Richtwaardes geluidsbelasting ifv ligging (bron: NBN S01-400)</t>
  </si>
  <si>
    <t>Bepaling van de prestaties naar lucht- en contactgeluidsisolatie van verschillende elementen van een ruimte</t>
  </si>
  <si>
    <t>BIN 1.7 Buitengeluid in de onmiddellijke omgeving van het gebouw</t>
  </si>
  <si>
    <t>Kamer in de psychiatrie</t>
  </si>
  <si>
    <t>Te beschouwen octaafbanden</t>
  </si>
  <si>
    <t>500-1000-2000 Hz</t>
  </si>
  <si>
    <t>250-500-1000-2000 Hz</t>
  </si>
  <si>
    <t>x</t>
  </si>
  <si>
    <t>Parking</t>
  </si>
  <si>
    <t>Open kantooromgeving 
(semi-vaste voorzieningen mogen in rekening gebracht worden)</t>
  </si>
  <si>
    <t>N/B</t>
  </si>
  <si>
    <t>kamer in de psychiatrie</t>
  </si>
  <si>
    <t>Op 2 m van een opengaand raam van een verblijfsruimte of slaapruimte</t>
  </si>
  <si>
    <t>In deze rekentool zijn om praktische redenen benaderingen en vereenvoudigingen opgenomen. Indien men preciezere resultaten nastreeft kan steeds beroep gedaan worden op een akoestisch deskundige.</t>
  </si>
  <si>
    <t>De geluidsniveaus in de technische ruimtes liggen onder de drempelwaarden voor gehoorbescherming en, waar dit redelijkerwijs niet mogelijk is, zijn adequate waarschuwingen aangebracht.</t>
  </si>
  <si>
    <t>Vertrouwelijke of "privé"-kamers met open ramen zijn zo gelegen en ontworpen dat het geluid dat rechtstreeks in andere open ramen weerkaatst tot een minimum beperkt wordt. Hetzelfde geldt voor de binnendeuren.</t>
  </si>
  <si>
    <t>Waar nodig zijn scheidingswanden over de gehele hoogte (d.w.z. van vloer tot vloer) aangebracht.</t>
  </si>
  <si>
    <t>Dempers en andere akoestische voorzieningen in de kanalen voor klinische ruimtes zijn, indien nodig, volledig ingepakt met akoestisch materiaal.</t>
  </si>
  <si>
    <t>Keukenuitrusting in keukens in de verpleegafdelingen zijn ontworpen om een minimale geluidsproductie te hebben tijdens gebruik en schoonmaak.</t>
  </si>
  <si>
    <t>Wasserijen, steriele diensten enz. bevinden zich niet in de buurt van geluidsgevoelige zones.</t>
  </si>
  <si>
    <t>----</t>
  </si>
  <si>
    <t>VIPA stelt  de rekentool ter beschikking in de staat waarin ze zich bevinden. Hoewel deze hulpmiddelen met de nodige zorg ontwikkeld werden, kunnen we niet garanderen dat ze foutvrij zijn.</t>
  </si>
  <si>
    <t>Richtwaardes bij éénzijdige geluidsbelasting vanaf straatzijde:</t>
  </si>
  <si>
    <r>
      <t>D</t>
    </r>
    <r>
      <rPr>
        <vertAlign val="subscript"/>
        <sz val="12"/>
        <color theme="1"/>
        <rFont val="Calibri (Hoofdtekst)"/>
      </rPr>
      <t>A</t>
    </r>
    <r>
      <rPr>
        <sz val="12"/>
        <color theme="1"/>
        <rFont val="Calibri"/>
        <family val="2"/>
        <scheme val="minor"/>
      </rPr>
      <t xml:space="preserve"> (dB) 
D</t>
    </r>
    <r>
      <rPr>
        <vertAlign val="subscript"/>
        <sz val="12"/>
        <color theme="1"/>
        <rFont val="Calibri (Hoofdtekst)"/>
      </rPr>
      <t>nT,w</t>
    </r>
    <r>
      <rPr>
        <sz val="12"/>
        <color theme="1"/>
        <rFont val="Calibri"/>
        <family val="2"/>
        <scheme val="minor"/>
      </rPr>
      <t xml:space="preserve"> + C (dB)</t>
    </r>
  </si>
  <si>
    <r>
      <t>Ll'/L</t>
    </r>
    <r>
      <rPr>
        <vertAlign val="subscript"/>
        <sz val="12"/>
        <color theme="1"/>
        <rFont val="Calibri (Hoofdtekst)"/>
      </rPr>
      <t>nT,w</t>
    </r>
    <r>
      <rPr>
        <sz val="12"/>
        <color theme="1"/>
        <rFont val="Calibri"/>
        <family val="2"/>
        <scheme val="minor"/>
      </rPr>
      <t xml:space="preserve"> (dB)</t>
    </r>
  </si>
  <si>
    <r>
      <t xml:space="preserve">Ziekenhuiskamer </t>
    </r>
    <r>
      <rPr>
        <sz val="11"/>
        <color theme="1"/>
        <rFont val="Calibri (Hoofdtekst)"/>
      </rPr>
      <t>- éénpersoons</t>
    </r>
  </si>
  <si>
    <r>
      <t xml:space="preserve">Ziekenhuiskamer </t>
    </r>
    <r>
      <rPr>
        <sz val="11"/>
        <color theme="1"/>
        <rFont val="Calibri (Hoofdtekst)"/>
      </rPr>
      <t>- meerpersoons</t>
    </r>
  </si>
  <si>
    <r>
      <t xml:space="preserve">Kamer voor ouderen en kinderen </t>
    </r>
    <r>
      <rPr>
        <sz val="11"/>
        <color theme="1"/>
        <rFont val="Calibri (Hoofdtekst)"/>
      </rPr>
      <t>- éénpersoons</t>
    </r>
  </si>
  <si>
    <r>
      <t xml:space="preserve">Kamer voor ouderen en kinderen </t>
    </r>
    <r>
      <rPr>
        <sz val="11"/>
        <color theme="1"/>
        <rFont val="Calibri (Hoofdtekst)"/>
      </rPr>
      <t>- meerpersoons</t>
    </r>
  </si>
  <si>
    <r>
      <rPr>
        <strike/>
        <sz val="11"/>
        <color theme="1"/>
        <rFont val="Calibri"/>
        <family val="2"/>
      </rPr>
      <t xml:space="preserve">Rusthuiskamer, </t>
    </r>
    <r>
      <rPr>
        <sz val="11"/>
        <color theme="1"/>
        <rFont val="Calibri"/>
        <family val="2"/>
      </rPr>
      <t>hotelkamer, kamer internaat</t>
    </r>
  </si>
  <si>
    <t>-12 dB indien deur in scheidingswand vanuit circulatie en luchtgeluidsisolatie-eis &gt;= 60dB</t>
  </si>
  <si>
    <t>-8 dB indien deur in scheidingswand vanuit circulatie en luchtgeluidsisolatie-eis &lt; 60dB</t>
  </si>
  <si>
    <t>-4 dB indien een deur in scheidingswand (niet naar circulatiezones)</t>
  </si>
  <si>
    <t>Optie A Bepaling adhv berekening:
Comfort-eis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</si>
</sst>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0">
    <font>
      <sz val="12"/>
      <color theme="1"/>
      <name val="Calibri"/>
      <family val="2"/>
      <scheme val="minor"/>
    </font>
    <font>
      <sz val="12"/>
      <color rgb="FFFF0000"/>
      <name val="Calibri"/>
      <family val="2"/>
      <scheme val="minor"/>
    </font>
    <font>
      <sz val="11"/>
      <name val="Calibri"/>
      <family val="2"/>
    </font>
    <font>
      <b/>
      <sz val="14"/>
      <color theme="1" tint="0.14999847407452621"/>
      <name val="Calibri"/>
      <family val="2"/>
    </font>
    <font>
      <b/>
      <sz val="11"/>
      <color theme="1" tint="0.14999847407452621"/>
      <name val="Calibri"/>
      <family val="2"/>
    </font>
    <font>
      <sz val="11"/>
      <name val="Calibri"/>
      <family val="2"/>
      <scheme val="minor"/>
    </font>
    <font>
      <b/>
      <sz val="11"/>
      <name val="Calibri"/>
      <family val="2"/>
    </font>
    <font>
      <b/>
      <sz val="11"/>
      <name val="Calibri"/>
      <family val="2"/>
      <scheme val="minor"/>
    </font>
    <font>
      <sz val="10"/>
      <name val="Calibri"/>
      <family val="2"/>
    </font>
    <font>
      <u/>
      <sz val="10"/>
      <color theme="10"/>
      <name val="Arial"/>
      <family val="2"/>
    </font>
    <font>
      <b/>
      <sz val="11"/>
      <color rgb="FF727271"/>
      <name val="Calibri"/>
      <family val="2"/>
    </font>
    <font>
      <b/>
      <vertAlign val="subscript"/>
      <sz val="14"/>
      <color theme="1" tint="0.14996795556505021"/>
      <name val="Calibri"/>
      <family val="2"/>
    </font>
    <font>
      <b/>
      <sz val="14"/>
      <color theme="1" tint="0.14993743705557422"/>
      <name val="Calibri"/>
      <family val="2"/>
    </font>
    <font>
      <sz val="11"/>
      <color rgb="FF00B050"/>
      <name val="Calibri"/>
      <family val="2"/>
    </font>
    <font>
      <sz val="11"/>
      <color rgb="FF92D050"/>
      <name val="Calibri"/>
      <family val="2"/>
    </font>
    <font>
      <sz val="11"/>
      <name val="Arial"/>
      <family val="2"/>
    </font>
    <font>
      <b/>
      <vertAlign val="subscript"/>
      <sz val="11"/>
      <name val="Calibri"/>
      <family val="2"/>
    </font>
    <font>
      <b/>
      <vertAlign val="subscript"/>
      <sz val="11"/>
      <name val="Calibri"/>
      <family val="2"/>
      <scheme val="minor"/>
    </font>
    <font>
      <sz val="11"/>
      <color theme="1"/>
      <name val="Calibri"/>
      <family val="2"/>
      <scheme val="minor"/>
    </font>
    <font>
      <sz val="11"/>
      <color rgb="FF00B050"/>
      <name val="Arial"/>
      <family val="2"/>
    </font>
    <font>
      <b/>
      <sz val="14"/>
      <color theme="1" tint="0.14999847407452621"/>
      <name val="Calibri"/>
      <family val="2"/>
      <scheme val="minor"/>
    </font>
    <font>
      <b/>
      <vertAlign val="subscript"/>
      <sz val="14"/>
      <color theme="1" tint="0.14996795556505021"/>
      <name val="Calibri"/>
      <family val="2"/>
      <scheme val="minor"/>
    </font>
    <font>
      <b/>
      <sz val="14"/>
      <color theme="1" tint="0.14993743705557422"/>
      <name val="Calibri"/>
      <family val="2"/>
      <scheme val="minor"/>
    </font>
    <font>
      <sz val="11"/>
      <color rgb="FF00B050"/>
      <name val="Calibri"/>
      <family val="2"/>
      <scheme val="minor"/>
    </font>
    <font>
      <sz val="11"/>
      <color rgb="FFFF0000"/>
      <name val="Calibri"/>
      <family val="2"/>
    </font>
    <font>
      <b/>
      <sz val="11"/>
      <color rgb="FFFF0000"/>
      <name val="Calibri"/>
      <family val="2"/>
    </font>
    <font>
      <sz val="11"/>
      <color rgb="FFFF0000"/>
      <name val="Calibri"/>
      <family val="2"/>
      <scheme val="minor"/>
    </font>
    <font>
      <sz val="11"/>
      <color rgb="FFFF0000"/>
      <name val="Calibri (Hoofdtekst)"/>
    </font>
    <font>
      <sz val="12"/>
      <color rgb="FFFF0000"/>
      <name val="Calibri (Hoofdtekst)"/>
    </font>
    <font>
      <b/>
      <sz val="14"/>
      <color rgb="FFFF0000"/>
      <name val="Calibri"/>
      <family val="2"/>
    </font>
    <font>
      <sz val="10"/>
      <color rgb="FFFF0000"/>
      <name val="Calibri"/>
      <family val="2"/>
    </font>
    <font>
      <b/>
      <sz val="11"/>
      <color rgb="FFFF0000"/>
      <name val="Calibri"/>
      <family val="2"/>
      <scheme val="minor"/>
    </font>
    <font>
      <b/>
      <sz val="12"/>
      <color theme="1"/>
      <name val="Calibri"/>
      <family val="2"/>
      <scheme val="minor"/>
    </font>
    <font>
      <sz val="11"/>
      <color rgb="FF92D050"/>
      <name val="Calibri"/>
      <family val="2"/>
      <scheme val="minor"/>
    </font>
    <font>
      <sz val="11"/>
      <color theme="8"/>
      <name val="Calibri"/>
      <family val="2"/>
      <scheme val="minor"/>
    </font>
    <font>
      <sz val="11"/>
      <color theme="6" tint="0.39997558519241921"/>
      <name val="Calibri"/>
      <family val="2"/>
      <scheme val="minor"/>
    </font>
    <font>
      <b/>
      <sz val="11"/>
      <color theme="6" tint="0.39997558519241921"/>
      <name val="Calibri"/>
      <family val="2"/>
      <scheme val="minor"/>
    </font>
    <font>
      <sz val="12"/>
      <color theme="6" tint="0.39997558519241921"/>
      <name val="Calibri"/>
      <family val="2"/>
      <scheme val="minor"/>
    </font>
    <font>
      <sz val="11"/>
      <color theme="6" tint="0.39997558519241921"/>
      <name val="Calibri (Hoofdtekst)"/>
    </font>
    <font>
      <b/>
      <sz val="14"/>
      <color theme="6" tint="0.39997558519241921"/>
      <name val="Calibri (Hoofdtekst)"/>
    </font>
    <font>
      <sz val="10"/>
      <color theme="6" tint="0.39997558519241921"/>
      <name val="Calibri (Hoofdtekst)"/>
    </font>
    <font>
      <b/>
      <sz val="11"/>
      <color theme="6" tint="0.39997558519241921"/>
      <name val="Calibri (Hoofdtekst)"/>
    </font>
    <font>
      <sz val="12"/>
      <color theme="6" tint="0.39997558519241921"/>
      <name val="Calibri (Hoofdtekst)"/>
    </font>
    <font>
      <sz val="12"/>
      <color theme="4" tint="0.39997558519241921"/>
      <name val="Calibri"/>
      <family val="2"/>
      <scheme val="minor"/>
    </font>
    <font>
      <vertAlign val="subscript"/>
      <sz val="12"/>
      <color theme="1"/>
      <name val="Calibri (Hoofdtekst)"/>
    </font>
    <font>
      <sz val="14"/>
      <color theme="1"/>
      <name val="Calibri"/>
      <family val="2"/>
      <scheme val="minor"/>
    </font>
    <font>
      <b/>
      <sz val="14"/>
      <color rgb="FFFFFFFF"/>
      <name val="Calibri"/>
      <family val="2"/>
      <scheme val="minor"/>
    </font>
    <font>
      <b/>
      <sz val="14"/>
      <color theme="1"/>
      <name val="Calibri"/>
      <family val="2"/>
      <scheme val="minor"/>
    </font>
    <font>
      <i/>
      <sz val="14"/>
      <color theme="1"/>
      <name val="Calibri"/>
      <family val="2"/>
      <scheme val="minor"/>
    </font>
    <font>
      <sz val="12"/>
      <color theme="0"/>
      <name val="Calibri"/>
      <family val="2"/>
      <scheme val="minor"/>
    </font>
    <font>
      <sz val="11"/>
      <color theme="0"/>
      <name val="Calibri"/>
      <family val="2"/>
      <scheme val="minor"/>
    </font>
    <font>
      <sz val="8"/>
      <name val="Calibri"/>
      <family val="2"/>
      <scheme val="minor"/>
    </font>
    <font>
      <b/>
      <sz val="12"/>
      <color theme="4" tint="0.39997558519241921"/>
      <name val="Calibri"/>
      <family val="2"/>
      <scheme val="minor"/>
    </font>
    <font>
      <i/>
      <sz val="12"/>
      <color theme="4" tint="0.39997558519241921"/>
      <name val="Calibri"/>
      <family val="2"/>
      <scheme val="minor"/>
    </font>
    <font>
      <sz val="12"/>
      <color theme="0" tint="-0.249977111117893"/>
      <name val="Calibri"/>
      <family val="2"/>
      <scheme val="minor"/>
    </font>
    <font>
      <b/>
      <vertAlign val="subscript"/>
      <sz val="12"/>
      <color theme="1"/>
      <name val="Calibri"/>
      <family val="2"/>
      <scheme val="minor"/>
    </font>
    <font>
      <b/>
      <vertAlign val="subscript"/>
      <sz val="12"/>
      <color theme="1"/>
      <name val="Calibri (Hoofdtekst)"/>
    </font>
    <font>
      <sz val="12"/>
      <name val="Calibri"/>
      <family val="2"/>
      <scheme val="minor"/>
    </font>
    <font>
      <i/>
      <sz val="11"/>
      <color rgb="FF00B050"/>
      <name val="Calibri"/>
      <family val="2"/>
    </font>
    <font>
      <i/>
      <sz val="11"/>
      <name val="Calibri"/>
      <family val="2"/>
    </font>
    <font>
      <i/>
      <sz val="12"/>
      <color theme="1"/>
      <name val="Calibri"/>
      <family val="2"/>
      <scheme val="minor"/>
    </font>
    <font>
      <sz val="11"/>
      <color theme="4" tint="0.39997558519241921"/>
      <name val="Calibri"/>
      <family val="2"/>
      <scheme val="minor"/>
    </font>
    <font>
      <b/>
      <sz val="12"/>
      <color theme="9"/>
      <name val="Calibri"/>
      <family val="2"/>
      <scheme val="minor"/>
    </font>
    <font>
      <sz val="12"/>
      <color theme="1"/>
      <name val="Calibri"/>
      <family val="2"/>
      <scheme val="minor"/>
    </font>
    <font>
      <b/>
      <sz val="11"/>
      <name val="Calibri (Hoofdtekst)"/>
    </font>
    <font>
      <b/>
      <sz val="11"/>
      <color theme="1"/>
      <name val="Calibri (Hoofdtekst)"/>
    </font>
    <font>
      <b/>
      <sz val="11"/>
      <color theme="1"/>
      <name val="Calibri"/>
      <family val="2"/>
    </font>
    <font>
      <b/>
      <sz val="11"/>
      <color theme="4" tint="0.39997558519241921"/>
      <name val="Calibri"/>
      <family val="2"/>
    </font>
    <font>
      <sz val="11"/>
      <color theme="1"/>
      <name val="Calibri"/>
      <family val="2"/>
    </font>
    <font>
      <sz val="10"/>
      <color theme="1"/>
      <name val="Calibri"/>
      <family val="2"/>
    </font>
    <font>
      <sz val="11"/>
      <color theme="1"/>
      <name val="Calibri (Hoofdtekst)"/>
    </font>
    <font>
      <sz val="12"/>
      <color theme="9"/>
      <name val="Calibri"/>
      <family val="2"/>
      <scheme val="minor"/>
    </font>
    <font>
      <sz val="12"/>
      <color theme="5"/>
      <name val="Calibri"/>
      <family val="2"/>
      <scheme val="minor"/>
    </font>
    <font>
      <b/>
      <sz val="11"/>
      <color theme="0" tint="-0.249977111117893"/>
      <name val="Calibri"/>
      <family val="2"/>
      <scheme val="minor"/>
    </font>
    <font>
      <sz val="11"/>
      <color theme="0" tint="-0.249977111117893"/>
      <name val="Calibri"/>
      <family val="2"/>
      <scheme val="minor"/>
    </font>
    <font>
      <sz val="11"/>
      <color rgb="FF00B050"/>
      <name val="Calibri (Hoofdtekst)"/>
    </font>
    <font>
      <sz val="12"/>
      <color rgb="FF00B050"/>
      <name val="Calibri (Hoofdtekst)"/>
    </font>
    <font>
      <sz val="12"/>
      <color rgb="FF00B050"/>
      <name val="Calibri"/>
      <family val="2"/>
      <scheme val="minor"/>
    </font>
    <font>
      <b/>
      <i/>
      <sz val="12"/>
      <color theme="1"/>
      <name val="Calibri"/>
      <family val="2"/>
      <scheme val="minor"/>
    </font>
    <font>
      <b/>
      <sz val="11"/>
      <color theme="1"/>
      <name val="Calibri"/>
      <family val="2"/>
      <scheme val="minor"/>
    </font>
    <font>
      <sz val="11"/>
      <color theme="2" tint="-9.9978637043366805E-2"/>
      <name val="Calibri"/>
      <family val="2"/>
    </font>
    <font>
      <b/>
      <sz val="14"/>
      <color theme="2" tint="-9.9978637043366805E-2"/>
      <name val="Calibri"/>
      <family val="2"/>
    </font>
    <font>
      <sz val="11"/>
      <color theme="2" tint="-9.9978637043366805E-2"/>
      <name val="Calibri (Hoofdtekst)"/>
    </font>
    <font>
      <sz val="11"/>
      <color theme="2" tint="-9.9978637043366805E-2"/>
      <name val="Calibri"/>
      <family val="2"/>
      <scheme val="minor"/>
    </font>
    <font>
      <b/>
      <sz val="11"/>
      <color theme="2" tint="-9.9978637043366805E-2"/>
      <name val="Calibri"/>
      <family val="2"/>
    </font>
    <font>
      <b/>
      <sz val="11"/>
      <color theme="2" tint="-9.9978637043366805E-2"/>
      <name val="Calibri"/>
      <family val="2"/>
      <scheme val="minor"/>
    </font>
    <font>
      <sz val="11"/>
      <color theme="2" tint="-9.9978637043366805E-2"/>
      <name val="Arial"/>
      <family val="2"/>
    </font>
    <font>
      <sz val="12"/>
      <color theme="2" tint="-9.9978637043366805E-2"/>
      <name val="Calibri"/>
      <family val="2"/>
      <scheme val="minor"/>
    </font>
    <font>
      <strike/>
      <sz val="11"/>
      <color theme="1"/>
      <name val="Calibri"/>
      <family val="2"/>
    </font>
    <font>
      <sz val="11"/>
      <color theme="1"/>
      <name val="Arial"/>
      <family val="2"/>
    </font>
  </fonts>
  <fills count="13">
    <fill>
      <patternFill patternType="none"/>
    </fill>
    <fill>
      <patternFill patternType="gray125"/>
    </fill>
    <fill>
      <patternFill patternType="solid">
        <fgColor rgb="FFFFFBCC"/>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4" tint="0.59999389629810485"/>
        <bgColor indexed="64"/>
      </patternFill>
    </fill>
    <fill>
      <patternFill patternType="solid">
        <fgColor rgb="FFF8CBAD"/>
        <bgColor indexed="64"/>
      </patternFill>
    </fill>
    <fill>
      <patternFill patternType="solid">
        <fgColor rgb="FFC6E1B4"/>
        <bgColor indexed="64"/>
      </patternFill>
    </fill>
  </fills>
  <borders count="33">
    <border>
      <left/>
      <right/>
      <top/>
      <bottom/>
      <diagonal/>
    </border>
    <border>
      <left style="thin">
        <color rgb="FF000000"/>
      </left>
      <right/>
      <top style="thin">
        <color rgb="FF000000"/>
      </top>
      <bottom/>
      <diagonal/>
    </border>
    <border>
      <left/>
      <right/>
      <top style="thin">
        <color rgb="FF000000"/>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thin">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9" fillId="0" borderId="0" applyNumberFormat="0" applyFill="0" applyBorder="0" applyAlignment="0" applyProtection="0"/>
    <xf numFmtId="9" fontId="63" fillId="0" borderId="0" applyFont="0" applyFill="0" applyBorder="0" applyAlignment="0" applyProtection="0"/>
  </cellStyleXfs>
  <cellXfs count="363">
    <xf numFmtId="0" fontId="0" fillId="0" borderId="0" xfId="0"/>
    <xf numFmtId="0" fontId="2" fillId="0" borderId="0" xfId="0" applyFont="1" applyAlignment="1">
      <alignment horizontal="right"/>
    </xf>
    <xf numFmtId="0" fontId="2" fillId="0" borderId="0" xfId="0" applyFont="1"/>
    <xf numFmtId="0" fontId="2" fillId="0" borderId="0" xfId="0" applyFont="1" applyAlignment="1">
      <alignment horizontal="center" vertical="center"/>
    </xf>
    <xf numFmtId="0" fontId="3" fillId="0" borderId="0" xfId="0" applyFont="1" applyAlignment="1">
      <alignment horizontal="right" vertical="center"/>
    </xf>
    <xf numFmtId="0" fontId="2" fillId="0" borderId="0" xfId="0" applyFont="1" applyAlignment="1">
      <alignment horizontal="right" vertical="top"/>
    </xf>
    <xf numFmtId="0" fontId="5" fillId="0" borderId="0" xfId="0" applyFont="1" applyAlignment="1">
      <alignment horizontal="center"/>
    </xf>
    <xf numFmtId="0" fontId="2" fillId="0" borderId="3" xfId="0" applyFont="1" applyBorder="1"/>
    <xf numFmtId="0" fontId="2" fillId="0" borderId="3" xfId="0" applyFont="1" applyBorder="1" applyAlignment="1">
      <alignment vertical="center"/>
    </xf>
    <xf numFmtId="0" fontId="7" fillId="0" borderId="3" xfId="0" applyFont="1" applyBorder="1" applyAlignment="1">
      <alignment horizontal="left" vertical="center" indent="1"/>
    </xf>
    <xf numFmtId="0" fontId="5" fillId="0" borderId="0" xfId="0" applyFont="1" applyAlignment="1">
      <alignment horizontal="center" vertical="center"/>
    </xf>
    <xf numFmtId="0" fontId="2" fillId="0" borderId="3" xfId="0" applyFont="1" applyBorder="1" applyAlignment="1">
      <alignment vertical="top"/>
    </xf>
    <xf numFmtId="0" fontId="6" fillId="0" borderId="4" xfId="0" applyFont="1" applyBorder="1" applyAlignment="1">
      <alignment horizontal="left"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2" fillId="0" borderId="0" xfId="0" applyFont="1" applyAlignment="1">
      <alignment horizontal="right" vertical="center" indent="2"/>
    </xf>
    <xf numFmtId="0" fontId="2" fillId="0" borderId="0" xfId="0" quotePrefix="1" applyFont="1"/>
    <xf numFmtId="0" fontId="8" fillId="0" borderId="0" xfId="0" applyFont="1"/>
    <xf numFmtId="0" fontId="8" fillId="0" borderId="0" xfId="0" applyFont="1" applyAlignment="1">
      <alignment horizontal="center" vertical="center"/>
    </xf>
    <xf numFmtId="0" fontId="6" fillId="0" borderId="0" xfId="0" applyFont="1" applyAlignment="1">
      <alignment horizontal="right" vertical="top"/>
    </xf>
    <xf numFmtId="0" fontId="6" fillId="0" borderId="6" xfId="0" applyFont="1" applyBorder="1" applyAlignment="1">
      <alignment horizontal="left" vertical="center" wrapText="1"/>
    </xf>
    <xf numFmtId="0" fontId="6" fillId="0" borderId="7" xfId="0" applyFont="1" applyBorder="1" applyAlignment="1">
      <alignment horizontal="center" vertical="center" wrapText="1"/>
    </xf>
    <xf numFmtId="0" fontId="10" fillId="0" borderId="0" xfId="1" applyFont="1" applyFill="1" applyBorder="1" applyAlignment="1" applyProtection="1">
      <alignment horizontal="right" vertical="top"/>
    </xf>
    <xf numFmtId="0" fontId="6" fillId="0" borderId="6" xfId="0" applyFont="1" applyBorder="1" applyAlignment="1">
      <alignment horizontal="left" wrapText="1"/>
    </xf>
    <xf numFmtId="0" fontId="6" fillId="2" borderId="8" xfId="0" applyFont="1" applyFill="1" applyBorder="1" applyAlignment="1">
      <alignment horizontal="left" vertical="top"/>
    </xf>
    <xf numFmtId="0" fontId="6" fillId="2" borderId="9" xfId="0" applyFont="1" applyFill="1" applyBorder="1" applyAlignment="1">
      <alignment horizontal="left" vertical="top"/>
    </xf>
    <xf numFmtId="0" fontId="2" fillId="0" borderId="0" xfId="0" applyFont="1" applyAlignment="1">
      <alignment vertical="top"/>
    </xf>
    <xf numFmtId="0" fontId="2" fillId="0" borderId="0" xfId="0" applyFont="1" applyAlignment="1">
      <alignment horizontal="left" vertical="center"/>
    </xf>
    <xf numFmtId="0" fontId="2" fillId="4" borderId="0" xfId="0" applyFont="1" applyFill="1" applyAlignment="1">
      <alignment horizontal="left"/>
    </xf>
    <xf numFmtId="0" fontId="13"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xf>
    <xf numFmtId="0" fontId="2" fillId="3" borderId="0" xfId="0" applyFont="1" applyFill="1" applyAlignment="1">
      <alignment horizontal="center"/>
    </xf>
    <xf numFmtId="0" fontId="14" fillId="0" borderId="0" xfId="0" applyFont="1" applyAlignment="1">
      <alignment horizontal="center"/>
    </xf>
    <xf numFmtId="0" fontId="2" fillId="0" borderId="3" xfId="0" applyFont="1" applyBorder="1" applyAlignment="1">
      <alignment horizontal="right"/>
    </xf>
    <xf numFmtId="0" fontId="15" fillId="0" borderId="0" xfId="0" applyFont="1"/>
    <xf numFmtId="0" fontId="15" fillId="0" borderId="3" xfId="0" applyFont="1" applyBorder="1"/>
    <xf numFmtId="0" fontId="6" fillId="0" borderId="7" xfId="0" applyFont="1" applyBorder="1"/>
    <xf numFmtId="0" fontId="6" fillId="0" borderId="7" xfId="0" applyFont="1" applyBorder="1" applyAlignment="1">
      <alignment horizontal="center" vertical="center"/>
    </xf>
    <xf numFmtId="0" fontId="13" fillId="0" borderId="0" xfId="0" applyFont="1" applyAlignment="1">
      <alignment horizontal="center" vertical="center"/>
    </xf>
    <xf numFmtId="0" fontId="6" fillId="0" borderId="0" xfId="0" applyFont="1"/>
    <xf numFmtId="0" fontId="7" fillId="0" borderId="0" xfId="0" applyFont="1"/>
    <xf numFmtId="0" fontId="15" fillId="0" borderId="0" xfId="0" applyFont="1" applyAlignment="1">
      <alignment horizontal="center" vertical="center"/>
    </xf>
    <xf numFmtId="0" fontId="2" fillId="0" borderId="7" xfId="0" applyFont="1" applyBorder="1"/>
    <xf numFmtId="0" fontId="2" fillId="0" borderId="7" xfId="0" applyFont="1" applyBorder="1" applyAlignment="1">
      <alignment horizontal="center" vertical="center"/>
    </xf>
    <xf numFmtId="0" fontId="18" fillId="0" borderId="7" xfId="0" applyFont="1" applyBorder="1"/>
    <xf numFmtId="0" fontId="18" fillId="0" borderId="7" xfId="0" applyFont="1" applyBorder="1" applyAlignment="1">
      <alignment horizontal="center" vertical="center"/>
    </xf>
    <xf numFmtId="0" fontId="5" fillId="0" borderId="0" xfId="0" applyFont="1"/>
    <xf numFmtId="0" fontId="19" fillId="0" borderId="0" xfId="0" applyFont="1" applyAlignment="1">
      <alignment horizontal="center" vertical="center"/>
    </xf>
    <xf numFmtId="0" fontId="4" fillId="0" borderId="0" xfId="0" applyFont="1" applyAlignment="1">
      <alignment horizontal="right" vertical="center"/>
    </xf>
    <xf numFmtId="0" fontId="13" fillId="0" borderId="0" xfId="0" applyFont="1" applyAlignment="1">
      <alignment horizontal="center"/>
    </xf>
    <xf numFmtId="0" fontId="2" fillId="0" borderId="0" xfId="0" quotePrefix="1" applyFont="1" applyAlignment="1">
      <alignment horizontal="center"/>
    </xf>
    <xf numFmtId="0" fontId="13" fillId="0" borderId="0" xfId="0" quotePrefix="1" applyFont="1" applyAlignment="1">
      <alignment horizontal="center"/>
    </xf>
    <xf numFmtId="0" fontId="6" fillId="2" borderId="8" xfId="0" applyFont="1" applyFill="1" applyBorder="1" applyAlignment="1">
      <alignment vertical="top"/>
    </xf>
    <xf numFmtId="0" fontId="6" fillId="2" borderId="9" xfId="0" applyFont="1" applyFill="1" applyBorder="1" applyAlignment="1">
      <alignment vertical="top"/>
    </xf>
    <xf numFmtId="0" fontId="6" fillId="0" borderId="0" xfId="0" applyFont="1" applyAlignment="1">
      <alignment vertical="top"/>
    </xf>
    <xf numFmtId="0" fontId="5" fillId="0" borderId="0" xfId="0" applyFont="1" applyAlignment="1">
      <alignment horizontal="right"/>
    </xf>
    <xf numFmtId="0" fontId="20" fillId="0" borderId="0" xfId="0" applyFont="1" applyAlignment="1">
      <alignment horizontal="right" vertical="center"/>
    </xf>
    <xf numFmtId="0" fontId="5" fillId="0" borderId="7" xfId="0" applyFont="1" applyBorder="1"/>
    <xf numFmtId="0" fontId="5" fillId="0" borderId="7" xfId="0" applyFont="1" applyBorder="1" applyAlignment="1">
      <alignment horizontal="center" vertical="center"/>
    </xf>
    <xf numFmtId="0" fontId="5" fillId="0" borderId="0" xfId="0" applyFont="1" applyAlignment="1">
      <alignment horizontal="left" vertical="center" wrapText="1"/>
    </xf>
    <xf numFmtId="0" fontId="23" fillId="0" borderId="0" xfId="0" applyFont="1" applyAlignment="1">
      <alignment horizontal="center" vertical="center"/>
    </xf>
    <xf numFmtId="0" fontId="24" fillId="0" borderId="0" xfId="0" applyFont="1"/>
    <xf numFmtId="0" fontId="25" fillId="0" borderId="6" xfId="0" applyFont="1" applyBorder="1" applyAlignment="1">
      <alignment horizontal="left" vertical="center" wrapText="1"/>
    </xf>
    <xf numFmtId="0" fontId="26" fillId="0" borderId="0" xfId="0" applyFont="1" applyAlignment="1">
      <alignment horizontal="center"/>
    </xf>
    <xf numFmtId="0" fontId="27" fillId="0" borderId="0" xfId="0" applyFont="1" applyAlignment="1">
      <alignment horizontal="right" vertical="top"/>
    </xf>
    <xf numFmtId="0" fontId="28" fillId="0" borderId="0" xfId="0" applyFont="1"/>
    <xf numFmtId="0" fontId="18" fillId="0" borderId="0" xfId="0" applyFont="1" applyAlignment="1">
      <alignment horizontal="center"/>
    </xf>
    <xf numFmtId="0" fontId="30" fillId="0" borderId="0" xfId="0" applyFont="1"/>
    <xf numFmtId="0" fontId="1" fillId="0" borderId="0" xfId="0" applyFont="1"/>
    <xf numFmtId="0" fontId="31" fillId="0" borderId="0" xfId="0" applyFont="1" applyAlignment="1">
      <alignment vertical="center"/>
    </xf>
    <xf numFmtId="0" fontId="26" fillId="0" borderId="0" xfId="0" applyFont="1" applyAlignment="1">
      <alignment vertical="center"/>
    </xf>
    <xf numFmtId="0" fontId="2" fillId="0" borderId="0" xfId="0" applyFont="1" applyAlignment="1">
      <alignment horizontal="center" textRotation="90" wrapText="1"/>
    </xf>
    <xf numFmtId="0" fontId="6" fillId="0" borderId="0" xfId="0" applyFont="1" applyAlignment="1">
      <alignment horizontal="left" wrapText="1"/>
    </xf>
    <xf numFmtId="0" fontId="25" fillId="0" borderId="0" xfId="0" applyFont="1" applyAlignment="1">
      <alignment horizontal="left" wrapText="1"/>
    </xf>
    <xf numFmtId="0" fontId="24" fillId="0" borderId="0" xfId="0" applyFont="1" applyAlignment="1">
      <alignment vertical="center"/>
    </xf>
    <xf numFmtId="0" fontId="6" fillId="0" borderId="0" xfId="0" applyFont="1" applyAlignment="1">
      <alignment horizontal="center" vertical="center"/>
    </xf>
    <xf numFmtId="0" fontId="2" fillId="4" borderId="0" xfId="0" applyFont="1" applyFill="1" applyAlignment="1">
      <alignment horizontal="center" vertical="center"/>
    </xf>
    <xf numFmtId="0" fontId="2" fillId="0" borderId="0" xfId="0" applyFont="1" applyAlignment="1">
      <alignment horizontal="left" vertical="top" indent="2"/>
    </xf>
    <xf numFmtId="0" fontId="2" fillId="0" borderId="0" xfId="0" applyFont="1" applyAlignment="1">
      <alignment horizontal="left"/>
    </xf>
    <xf numFmtId="0" fontId="33" fillId="0" borderId="0" xfId="0" applyFont="1" applyAlignment="1">
      <alignment horizontal="center"/>
    </xf>
    <xf numFmtId="0" fontId="5" fillId="0" borderId="0" xfId="0" applyFont="1" applyAlignment="1">
      <alignment vertical="center"/>
    </xf>
    <xf numFmtId="0" fontId="6" fillId="0" borderId="9" xfId="0" applyFont="1" applyBorder="1" applyAlignment="1">
      <alignment horizontal="left" vertical="top"/>
    </xf>
    <xf numFmtId="0" fontId="2" fillId="0" borderId="0" xfId="0" applyFont="1" applyBorder="1"/>
    <xf numFmtId="0" fontId="25" fillId="0" borderId="0" xfId="0" applyFont="1" applyBorder="1" applyAlignment="1">
      <alignment horizontal="center" textRotation="90" wrapText="1"/>
    </xf>
    <xf numFmtId="0" fontId="8" fillId="0" borderId="10" xfId="0" applyFont="1" applyBorder="1"/>
    <xf numFmtId="0" fontId="34" fillId="0" borderId="3" xfId="0" applyFont="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0" fontId="2" fillId="0" borderId="0" xfId="0" applyFont="1" applyFill="1" applyAlignment="1">
      <alignment horizontal="center" vertical="center"/>
    </xf>
    <xf numFmtId="0" fontId="0" fillId="0" borderId="0" xfId="0" applyFill="1"/>
    <xf numFmtId="0" fontId="35" fillId="0" borderId="0" xfId="0" applyFont="1" applyAlignment="1">
      <alignment horizontal="right" vertical="top"/>
    </xf>
    <xf numFmtId="0" fontId="35" fillId="0" borderId="0" xfId="0" applyFont="1" applyBorder="1" applyAlignment="1">
      <alignment horizontal="left" wrapText="1"/>
    </xf>
    <xf numFmtId="0" fontId="36" fillId="0" borderId="0" xfId="0" applyFont="1" applyBorder="1" applyAlignment="1">
      <alignment horizontal="left" wrapText="1"/>
    </xf>
    <xf numFmtId="0" fontId="37" fillId="0" borderId="0" xfId="0" applyFont="1"/>
    <xf numFmtId="0" fontId="38" fillId="0" borderId="0" xfId="0" applyFont="1"/>
    <xf numFmtId="0" fontId="40" fillId="0" borderId="0" xfId="0" applyFont="1"/>
    <xf numFmtId="0" fontId="38" fillId="0" borderId="7" xfId="0" applyFont="1" applyBorder="1" applyAlignment="1">
      <alignment horizontal="center" textRotation="90" wrapText="1"/>
    </xf>
    <xf numFmtId="0" fontId="38" fillId="0" borderId="0" xfId="0" applyFont="1" applyBorder="1" applyAlignment="1">
      <alignment horizontal="center" textRotation="90" wrapText="1"/>
    </xf>
    <xf numFmtId="0" fontId="41" fillId="0" borderId="0" xfId="0" applyFont="1" applyAlignment="1">
      <alignment horizontal="left" wrapText="1"/>
    </xf>
    <xf numFmtId="0" fontId="38" fillId="0" borderId="0" xfId="0" applyFont="1" applyAlignment="1">
      <alignment vertical="center"/>
    </xf>
    <xf numFmtId="0" fontId="41" fillId="2" borderId="9" xfId="0" applyFont="1" applyFill="1" applyBorder="1" applyAlignment="1">
      <alignment horizontal="left" vertical="top"/>
    </xf>
    <xf numFmtId="0" fontId="38" fillId="0" borderId="0" xfId="0" applyFont="1" applyBorder="1"/>
    <xf numFmtId="0" fontId="42" fillId="0" borderId="0" xfId="0" applyFont="1"/>
    <xf numFmtId="0" fontId="2" fillId="0" borderId="0" xfId="0" applyFont="1" applyBorder="1" applyAlignment="1">
      <alignment horizontal="right"/>
    </xf>
    <xf numFmtId="0" fontId="15" fillId="0" borderId="0" xfId="0" applyFont="1" applyBorder="1"/>
    <xf numFmtId="0" fontId="2" fillId="6" borderId="0" xfId="0" applyFont="1" applyFill="1" applyAlignment="1">
      <alignment horizontal="left"/>
    </xf>
    <xf numFmtId="0" fontId="2" fillId="6" borderId="0" xfId="0" applyFont="1" applyFill="1" applyAlignment="1">
      <alignment horizontal="right"/>
    </xf>
    <xf numFmtId="0" fontId="0" fillId="6" borderId="0" xfId="0" applyFill="1"/>
    <xf numFmtId="0" fontId="36" fillId="7" borderId="0" xfId="0" applyFont="1" applyFill="1" applyBorder="1" applyAlignment="1">
      <alignment horizontal="center" textRotation="90" wrapText="1"/>
    </xf>
    <xf numFmtId="0" fontId="6" fillId="7" borderId="0" xfId="0" applyFont="1" applyFill="1" applyAlignment="1">
      <alignment horizontal="left" wrapText="1"/>
    </xf>
    <xf numFmtId="0" fontId="25" fillId="7" borderId="0" xfId="0" applyFont="1" applyFill="1" applyAlignment="1">
      <alignment horizontal="left" wrapText="1"/>
    </xf>
    <xf numFmtId="0" fontId="5" fillId="7" borderId="0" xfId="0" applyFont="1" applyFill="1" applyAlignment="1">
      <alignment vertical="center"/>
    </xf>
    <xf numFmtId="0" fontId="31" fillId="7" borderId="0" xfId="0" applyFont="1" applyFill="1" applyAlignment="1">
      <alignment vertical="center"/>
    </xf>
    <xf numFmtId="0" fontId="35" fillId="7" borderId="0" xfId="0" applyFont="1" applyFill="1" applyBorder="1" applyAlignment="1">
      <alignment horizontal="left" wrapText="1"/>
    </xf>
    <xf numFmtId="0" fontId="2" fillId="7" borderId="0" xfId="0" applyFont="1" applyFill="1" applyAlignment="1">
      <alignment horizontal="center" textRotation="90" wrapText="1"/>
    </xf>
    <xf numFmtId="0" fontId="33" fillId="7" borderId="0" xfId="0" applyFont="1" applyFill="1" applyAlignment="1">
      <alignment horizontal="center"/>
    </xf>
    <xf numFmtId="0" fontId="0" fillId="7" borderId="0" xfId="0" applyFill="1"/>
    <xf numFmtId="0" fontId="43" fillId="0" borderId="0" xfId="0" applyFont="1" applyAlignment="1">
      <alignment horizontal="center"/>
    </xf>
    <xf numFmtId="0" fontId="32" fillId="0" borderId="0" xfId="0" applyFont="1"/>
    <xf numFmtId="0" fontId="46" fillId="0" borderId="0" xfId="0" applyFont="1" applyFill="1"/>
    <xf numFmtId="0" fontId="45" fillId="0" borderId="0" xfId="0" applyFont="1" applyAlignment="1">
      <alignment wrapText="1"/>
    </xf>
    <xf numFmtId="0" fontId="46" fillId="0" borderId="0" xfId="0" applyFont="1" applyFill="1" applyAlignment="1">
      <alignment wrapText="1"/>
    </xf>
    <xf numFmtId="0" fontId="47" fillId="0" borderId="0" xfId="0" applyFont="1" applyFill="1" applyAlignment="1">
      <alignment wrapText="1"/>
    </xf>
    <xf numFmtId="0" fontId="47" fillId="0" borderId="0" xfId="0" applyFont="1" applyAlignment="1">
      <alignment wrapText="1"/>
    </xf>
    <xf numFmtId="0" fontId="48" fillId="0" borderId="0" xfId="0" applyFont="1" applyAlignment="1">
      <alignment wrapText="1"/>
    </xf>
    <xf numFmtId="0" fontId="0" fillId="0" borderId="0" xfId="0" applyFont="1"/>
    <xf numFmtId="0" fontId="3" fillId="8" borderId="0" xfId="0" applyFont="1" applyFill="1" applyAlignment="1">
      <alignment horizontal="left" vertical="center"/>
    </xf>
    <xf numFmtId="0" fontId="29" fillId="8" borderId="0" xfId="0" applyFont="1" applyFill="1" applyAlignment="1">
      <alignment horizontal="left" vertical="center"/>
    </xf>
    <xf numFmtId="0" fontId="3" fillId="8" borderId="0" xfId="0" applyFont="1" applyFill="1" applyAlignment="1">
      <alignment horizontal="right" vertical="center"/>
    </xf>
    <xf numFmtId="0" fontId="39" fillId="8" borderId="0" xfId="0" applyFont="1" applyFill="1" applyAlignment="1">
      <alignment horizontal="left" vertical="center"/>
    </xf>
    <xf numFmtId="0" fontId="3" fillId="8" borderId="0" xfId="0" applyFont="1" applyFill="1" applyAlignment="1">
      <alignment horizontal="center" vertical="center"/>
    </xf>
    <xf numFmtId="0" fontId="3" fillId="9" borderId="0" xfId="0" applyFont="1" applyFill="1" applyAlignment="1">
      <alignment horizontal="right" vertical="center"/>
    </xf>
    <xf numFmtId="0" fontId="0" fillId="9" borderId="0" xfId="0" applyFill="1"/>
    <xf numFmtId="0" fontId="4" fillId="8" borderId="0" xfId="0" applyFont="1" applyFill="1" applyAlignment="1">
      <alignment horizontal="center" vertical="center"/>
    </xf>
    <xf numFmtId="0" fontId="4" fillId="9" borderId="0" xfId="0" applyFont="1" applyFill="1" applyAlignment="1">
      <alignment horizontal="left" vertical="center"/>
    </xf>
    <xf numFmtId="0" fontId="3" fillId="9" borderId="0" xfId="0" applyFont="1" applyFill="1" applyAlignment="1">
      <alignment vertical="center"/>
    </xf>
    <xf numFmtId="0" fontId="0" fillId="0" borderId="0" xfId="0" applyAlignment="1">
      <alignment horizontal="center"/>
    </xf>
    <xf numFmtId="0" fontId="58" fillId="0" borderId="0" xfId="0" applyFont="1" applyAlignment="1">
      <alignment horizontal="center"/>
    </xf>
    <xf numFmtId="0" fontId="59" fillId="0" borderId="0" xfId="0" applyFont="1" applyAlignment="1">
      <alignment horizontal="center"/>
    </xf>
    <xf numFmtId="0" fontId="59" fillId="0" borderId="0" xfId="0" applyFont="1" applyAlignment="1">
      <alignment horizontal="center" vertical="center"/>
    </xf>
    <xf numFmtId="0" fontId="60" fillId="0" borderId="0" xfId="0" applyFont="1"/>
    <xf numFmtId="0" fontId="32" fillId="0" borderId="0" xfId="0" applyFont="1" applyProtection="1"/>
    <xf numFmtId="0" fontId="0" fillId="0" borderId="0" xfId="0" applyProtection="1"/>
    <xf numFmtId="0" fontId="0" fillId="0" borderId="0" xfId="0" applyBorder="1" applyProtection="1"/>
    <xf numFmtId="0" fontId="43" fillId="0" borderId="0" xfId="0" applyFont="1" applyProtection="1"/>
    <xf numFmtId="0" fontId="0" fillId="0" borderId="14" xfId="0" applyBorder="1" applyProtection="1"/>
    <xf numFmtId="0" fontId="0" fillId="0" borderId="9" xfId="0" applyBorder="1" applyProtection="1"/>
    <xf numFmtId="0" fontId="54" fillId="0" borderId="0" xfId="0" applyFont="1" applyProtection="1"/>
    <xf numFmtId="0" fontId="0" fillId="9" borderId="15" xfId="0" applyFill="1" applyBorder="1" applyProtection="1"/>
    <xf numFmtId="0" fontId="32" fillId="9" borderId="15" xfId="0" applyFont="1" applyFill="1" applyBorder="1" applyProtection="1"/>
    <xf numFmtId="0" fontId="0" fillId="9" borderId="10" xfId="0" applyFill="1" applyBorder="1" applyProtection="1"/>
    <xf numFmtId="0" fontId="32" fillId="9" borderId="15" xfId="0" applyFont="1" applyFill="1" applyBorder="1" applyAlignment="1" applyProtection="1">
      <alignment horizontal="center" wrapText="1"/>
    </xf>
    <xf numFmtId="0" fontId="32" fillId="9" borderId="27" xfId="0" applyFont="1" applyFill="1" applyBorder="1" applyAlignment="1" applyProtection="1">
      <alignment horizontal="center" wrapText="1"/>
    </xf>
    <xf numFmtId="0" fontId="32" fillId="0" borderId="0" xfId="0" applyFont="1" applyBorder="1" applyProtection="1"/>
    <xf numFmtId="0" fontId="0" fillId="0" borderId="17" xfId="0" applyBorder="1" applyProtection="1"/>
    <xf numFmtId="0" fontId="32" fillId="0" borderId="0" xfId="0" applyFont="1" applyBorder="1" applyAlignment="1" applyProtection="1">
      <alignment horizontal="center" wrapText="1"/>
    </xf>
    <xf numFmtId="0" fontId="32" fillId="0" borderId="17" xfId="0" applyFont="1" applyBorder="1" applyAlignment="1" applyProtection="1">
      <alignment horizontal="center" wrapText="1"/>
    </xf>
    <xf numFmtId="0" fontId="32" fillId="0" borderId="19" xfId="0" applyFont="1" applyBorder="1" applyAlignment="1" applyProtection="1">
      <alignment horizontal="center" wrapText="1"/>
    </xf>
    <xf numFmtId="0" fontId="32" fillId="0" borderId="28" xfId="0" applyFont="1" applyBorder="1" applyAlignment="1" applyProtection="1">
      <alignment horizontal="center" wrapText="1"/>
    </xf>
    <xf numFmtId="0" fontId="32" fillId="0" borderId="22" xfId="0" applyFont="1" applyBorder="1" applyAlignment="1" applyProtection="1">
      <alignment horizontal="center" wrapText="1"/>
    </xf>
    <xf numFmtId="0" fontId="0" fillId="0" borderId="0" xfId="0" applyAlignment="1" applyProtection="1">
      <alignment wrapText="1"/>
    </xf>
    <xf numFmtId="0" fontId="0" fillId="0" borderId="17" xfId="0" applyBorder="1" applyAlignment="1" applyProtection="1">
      <alignment wrapText="1"/>
    </xf>
    <xf numFmtId="0" fontId="0" fillId="0" borderId="0" xfId="0" applyBorder="1" applyAlignment="1" applyProtection="1">
      <alignment wrapText="1"/>
    </xf>
    <xf numFmtId="0" fontId="0" fillId="0" borderId="0" xfId="0" applyAlignment="1" applyProtection="1">
      <alignment horizontal="center" wrapText="1"/>
    </xf>
    <xf numFmtId="0" fontId="32" fillId="0" borderId="20" xfId="0" applyFont="1" applyBorder="1" applyAlignment="1" applyProtection="1">
      <alignment horizontal="center"/>
    </xf>
    <xf numFmtId="0" fontId="32" fillId="0" borderId="23" xfId="0" applyFont="1" applyBorder="1" applyAlignment="1" applyProtection="1">
      <alignment horizontal="center" wrapText="1"/>
    </xf>
    <xf numFmtId="0" fontId="52" fillId="0" borderId="0" xfId="0" applyFont="1" applyProtection="1"/>
    <xf numFmtId="0" fontId="35" fillId="0" borderId="0" xfId="0" applyFont="1" applyBorder="1" applyAlignment="1" applyProtection="1">
      <alignment horizontal="left" wrapText="1"/>
    </xf>
    <xf numFmtId="0" fontId="43" fillId="0" borderId="0" xfId="0" applyFont="1" applyAlignment="1" applyProtection="1">
      <alignment horizontal="center"/>
    </xf>
    <xf numFmtId="0" fontId="38" fillId="0" borderId="0" xfId="0" applyFont="1" applyAlignment="1" applyProtection="1">
      <alignment vertical="center"/>
    </xf>
    <xf numFmtId="0" fontId="57" fillId="0" borderId="17" xfId="0" applyFont="1" applyBorder="1" applyAlignment="1" applyProtection="1">
      <alignment horizontal="center"/>
      <protection hidden="1"/>
    </xf>
    <xf numFmtId="0" fontId="0" fillId="0" borderId="0" xfId="0" applyFont="1" applyAlignment="1" applyProtection="1">
      <alignment horizontal="center"/>
    </xf>
    <xf numFmtId="0" fontId="0" fillId="0" borderId="0" xfId="0" applyFont="1" applyBorder="1" applyAlignment="1" applyProtection="1">
      <alignment horizontal="center" vertical="center"/>
    </xf>
    <xf numFmtId="0" fontId="0" fillId="0" borderId="17" xfId="0" applyFont="1" applyBorder="1" applyAlignment="1" applyProtection="1">
      <alignment horizontal="center"/>
    </xf>
    <xf numFmtId="0" fontId="0" fillId="0" borderId="0" xfId="0" applyFont="1" applyBorder="1" applyAlignment="1" applyProtection="1">
      <alignment horizontal="center"/>
    </xf>
    <xf numFmtId="0" fontId="32" fillId="0" borderId="20"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23" xfId="0" applyFont="1" applyBorder="1" applyAlignment="1" applyProtection="1">
      <alignment horizontal="center" vertical="center"/>
    </xf>
    <xf numFmtId="0" fontId="43" fillId="0" borderId="0" xfId="0" applyFont="1" applyBorder="1" applyProtection="1"/>
    <xf numFmtId="0" fontId="0" fillId="0" borderId="0" xfId="0" applyFont="1" applyBorder="1" applyProtection="1"/>
    <xf numFmtId="0" fontId="0" fillId="0" borderId="4" xfId="0" applyBorder="1" applyProtection="1"/>
    <xf numFmtId="0" fontId="0" fillId="0" borderId="4" xfId="0" applyBorder="1" applyAlignment="1" applyProtection="1">
      <alignment horizontal="center"/>
    </xf>
    <xf numFmtId="0" fontId="0" fillId="0" borderId="18" xfId="0" applyBorder="1" applyProtection="1"/>
    <xf numFmtId="0" fontId="0" fillId="0" borderId="4" xfId="0" applyBorder="1" applyAlignment="1" applyProtection="1">
      <alignment horizontal="center" vertical="center"/>
    </xf>
    <xf numFmtId="0" fontId="32" fillId="0" borderId="21" xfId="0" applyFont="1" applyBorder="1" applyAlignment="1" applyProtection="1">
      <alignment horizontal="center" vertical="center"/>
    </xf>
    <xf numFmtId="0" fontId="32" fillId="0" borderId="30" xfId="0" applyFont="1" applyBorder="1" applyAlignment="1" applyProtection="1">
      <alignment horizontal="center" vertical="center"/>
    </xf>
    <xf numFmtId="0" fontId="32" fillId="0" borderId="24" xfId="0" applyFont="1" applyBorder="1" applyAlignment="1" applyProtection="1">
      <alignment horizontal="center" vertical="center"/>
    </xf>
    <xf numFmtId="0" fontId="0" fillId="0" borderId="0" xfId="0" applyAlignment="1" applyProtection="1">
      <alignment horizontal="center"/>
    </xf>
    <xf numFmtId="0" fontId="0" fillId="0" borderId="0" xfId="0" applyAlignment="1" applyProtection="1">
      <alignment horizontal="center" vertical="center"/>
    </xf>
    <xf numFmtId="0" fontId="32" fillId="0" borderId="9" xfId="0" applyFont="1" applyBorder="1" applyProtection="1"/>
    <xf numFmtId="0" fontId="0" fillId="0" borderId="16" xfId="0" applyBorder="1" applyProtection="1"/>
    <xf numFmtId="0" fontId="32" fillId="0" borderId="9" xfId="0" applyFont="1" applyBorder="1" applyAlignment="1" applyProtection="1">
      <alignment horizontal="center" wrapText="1"/>
    </xf>
    <xf numFmtId="0" fontId="32" fillId="0" borderId="16" xfId="0" applyFont="1" applyBorder="1" applyAlignment="1" applyProtection="1">
      <alignment horizontal="center" wrapText="1"/>
    </xf>
    <xf numFmtId="0" fontId="50" fillId="0" borderId="0" xfId="0" applyFont="1" applyBorder="1" applyAlignment="1" applyProtection="1">
      <alignment horizontal="left" wrapText="1"/>
      <protection hidden="1"/>
    </xf>
    <xf numFmtId="0" fontId="49" fillId="0" borderId="0" xfId="0" applyFont="1" applyProtection="1">
      <protection hidden="1"/>
    </xf>
    <xf numFmtId="0" fontId="0" fillId="0" borderId="0" xfId="0" applyFont="1" applyAlignment="1" applyProtection="1">
      <alignment horizontal="center" vertical="center"/>
    </xf>
    <xf numFmtId="0" fontId="0" fillId="0" borderId="0" xfId="0" applyFont="1" applyProtection="1"/>
    <xf numFmtId="0" fontId="52" fillId="0" borderId="7" xfId="0" applyFont="1" applyBorder="1" applyProtection="1">
      <protection locked="0"/>
    </xf>
    <xf numFmtId="0" fontId="43" fillId="0" borderId="0" xfId="0" applyFont="1" applyProtection="1">
      <protection locked="0"/>
    </xf>
    <xf numFmtId="0" fontId="43" fillId="0" borderId="11" xfId="0" applyFont="1" applyBorder="1" applyProtection="1">
      <protection locked="0"/>
    </xf>
    <xf numFmtId="0" fontId="43" fillId="0" borderId="12" xfId="0" applyFont="1" applyBorder="1" applyProtection="1">
      <protection locked="0"/>
    </xf>
    <xf numFmtId="0" fontId="43" fillId="0" borderId="13" xfId="0" applyFont="1" applyBorder="1" applyProtection="1">
      <protection locked="0"/>
    </xf>
    <xf numFmtId="0" fontId="52" fillId="0" borderId="0" xfId="0" applyFont="1" applyProtection="1">
      <protection locked="0"/>
    </xf>
    <xf numFmtId="0" fontId="61" fillId="0" borderId="0" xfId="0" applyNumberFormat="1" applyFont="1" applyBorder="1" applyAlignment="1" applyProtection="1">
      <alignment horizontal="center" vertical="center" wrapText="1"/>
      <protection locked="0"/>
    </xf>
    <xf numFmtId="0" fontId="43" fillId="0" borderId="0" xfId="0" applyFont="1" applyAlignment="1" applyProtection="1">
      <alignment horizontal="center"/>
      <protection locked="0"/>
    </xf>
    <xf numFmtId="0" fontId="43" fillId="0" borderId="0" xfId="0" applyFont="1" applyAlignment="1" applyProtection="1">
      <alignment horizontal="center"/>
      <protection locked="0" hidden="1"/>
    </xf>
    <xf numFmtId="0" fontId="57" fillId="0" borderId="0" xfId="0" applyFont="1" applyAlignment="1" applyProtection="1">
      <alignment horizontal="center"/>
    </xf>
    <xf numFmtId="0" fontId="57" fillId="0" borderId="4" xfId="0" applyFont="1" applyBorder="1" applyProtection="1"/>
    <xf numFmtId="0" fontId="57" fillId="0" borderId="17" xfId="0" applyFont="1" applyBorder="1" applyAlignment="1" applyProtection="1">
      <alignment horizontal="center"/>
    </xf>
    <xf numFmtId="0" fontId="57" fillId="0" borderId="18" xfId="0" applyFont="1" applyBorder="1" applyProtection="1"/>
    <xf numFmtId="0" fontId="0" fillId="0" borderId="4" xfId="0" applyBorder="1" applyProtection="1">
      <protection locked="0"/>
    </xf>
    <xf numFmtId="0" fontId="43" fillId="0" borderId="0" xfId="0" applyFont="1" applyBorder="1" applyAlignment="1" applyProtection="1">
      <alignment horizontal="center"/>
      <protection locked="0"/>
    </xf>
    <xf numFmtId="0" fontId="43" fillId="0" borderId="0" xfId="0" applyFont="1" applyBorder="1" applyProtection="1">
      <protection locked="0"/>
    </xf>
    <xf numFmtId="0" fontId="0" fillId="0" borderId="17" xfId="0" applyBorder="1" applyProtection="1">
      <protection locked="0"/>
    </xf>
    <xf numFmtId="0" fontId="0" fillId="0" borderId="0" xfId="0" applyFont="1" applyBorder="1" applyProtection="1">
      <protection locked="0"/>
    </xf>
    <xf numFmtId="0" fontId="43" fillId="0" borderId="0" xfId="0" applyFont="1" applyFill="1" applyBorder="1" applyProtection="1">
      <protection locked="0"/>
    </xf>
    <xf numFmtId="0" fontId="0" fillId="0" borderId="18" xfId="0" applyBorder="1" applyProtection="1">
      <protection locked="0"/>
    </xf>
    <xf numFmtId="0" fontId="62" fillId="0" borderId="25" xfId="0" applyFont="1" applyBorder="1" applyProtection="1"/>
    <xf numFmtId="0" fontId="0" fillId="0" borderId="31" xfId="0" applyBorder="1" applyProtection="1"/>
    <xf numFmtId="0" fontId="0" fillId="0" borderId="32" xfId="0" applyBorder="1" applyProtection="1"/>
    <xf numFmtId="0" fontId="0" fillId="0" borderId="5" xfId="0" applyFont="1" applyBorder="1" applyAlignment="1" applyProtection="1">
      <alignment horizontal="center"/>
    </xf>
    <xf numFmtId="0" fontId="0" fillId="9" borderId="15" xfId="0" applyFont="1" applyFill="1" applyBorder="1" applyAlignment="1" applyProtection="1">
      <alignment horizontal="center" wrapText="1"/>
    </xf>
    <xf numFmtId="0" fontId="32" fillId="9" borderId="15" xfId="0" applyFont="1" applyFill="1" applyBorder="1" applyAlignment="1" applyProtection="1">
      <alignment wrapText="1"/>
    </xf>
    <xf numFmtId="0" fontId="43" fillId="0" borderId="0" xfId="0" applyFont="1" applyBorder="1" applyAlignment="1" applyProtection="1">
      <alignment horizontal="center"/>
      <protection locked="0" hidden="1"/>
    </xf>
    <xf numFmtId="0" fontId="0" fillId="9" borderId="16" xfId="0" applyFill="1" applyBorder="1" applyProtection="1"/>
    <xf numFmtId="0" fontId="49" fillId="0" borderId="0" xfId="0" applyFont="1" applyBorder="1" applyProtection="1">
      <protection hidden="1"/>
    </xf>
    <xf numFmtId="0" fontId="0" fillId="0" borderId="0" xfId="0" applyFill="1" applyBorder="1" applyProtection="1"/>
    <xf numFmtId="0" fontId="57" fillId="0" borderId="17" xfId="0" applyFont="1" applyBorder="1" applyProtection="1"/>
    <xf numFmtId="0" fontId="57" fillId="0" borderId="16" xfId="0" applyFont="1" applyBorder="1" applyProtection="1"/>
    <xf numFmtId="0" fontId="57" fillId="0" borderId="17" xfId="0" applyFont="1" applyBorder="1" applyAlignment="1" applyProtection="1">
      <alignment wrapText="1"/>
    </xf>
    <xf numFmtId="0" fontId="0" fillId="0" borderId="7" xfId="0" applyBorder="1"/>
    <xf numFmtId="0" fontId="3" fillId="8" borderId="0" xfId="0" applyFont="1" applyFill="1" applyAlignment="1">
      <alignment horizontal="right" vertical="center"/>
    </xf>
    <xf numFmtId="0" fontId="3" fillId="0" borderId="0" xfId="0" applyFont="1" applyAlignment="1">
      <alignment horizontal="left" vertical="center"/>
    </xf>
    <xf numFmtId="0" fontId="3" fillId="0" borderId="0" xfId="0" applyFont="1" applyAlignment="1">
      <alignment horizontal="center" vertical="center"/>
    </xf>
    <xf numFmtId="0" fontId="64" fillId="0" borderId="0" xfId="0" applyFont="1" applyAlignment="1">
      <alignment horizontal="right" vertical="top" wrapText="1"/>
    </xf>
    <xf numFmtId="0" fontId="64" fillId="0" borderId="0" xfId="0" applyFont="1" applyAlignment="1">
      <alignment vertical="top" wrapText="1"/>
    </xf>
    <xf numFmtId="0" fontId="65" fillId="0" borderId="0" xfId="0" applyFont="1" applyAlignment="1">
      <alignment vertical="top" wrapText="1"/>
    </xf>
    <xf numFmtId="0" fontId="66" fillId="0" borderId="6" xfId="0" applyFont="1" applyBorder="1" applyAlignment="1">
      <alignment horizontal="left" vertical="center" wrapText="1"/>
    </xf>
    <xf numFmtId="0" fontId="67" fillId="0" borderId="6" xfId="0" applyFont="1" applyBorder="1" applyAlignment="1">
      <alignment horizontal="center" vertical="center" wrapText="1"/>
    </xf>
    <xf numFmtId="0" fontId="66" fillId="0" borderId="0" xfId="0" applyFont="1" applyAlignment="1">
      <alignment horizontal="left" vertical="center" wrapText="1"/>
    </xf>
    <xf numFmtId="0" fontId="66" fillId="0" borderId="0" xfId="0" applyFont="1" applyAlignment="1">
      <alignment horizontal="center" vertical="center" wrapText="1"/>
    </xf>
    <xf numFmtId="0" fontId="6" fillId="0" borderId="0" xfId="0" applyFont="1" applyAlignment="1">
      <alignment horizontal="center" vertical="center" wrapText="1"/>
    </xf>
    <xf numFmtId="0" fontId="68" fillId="0" borderId="0" xfId="0" applyFont="1"/>
    <xf numFmtId="0" fontId="68" fillId="0" borderId="0" xfId="0" applyFont="1" applyAlignment="1">
      <alignment horizontal="center"/>
    </xf>
    <xf numFmtId="9" fontId="18" fillId="0" borderId="0" xfId="0" applyNumberFormat="1" applyFont="1" applyAlignment="1">
      <alignment horizontal="center"/>
    </xf>
    <xf numFmtId="9" fontId="18" fillId="0" borderId="0" xfId="2" applyFont="1" applyAlignment="1">
      <alignment horizontal="center"/>
    </xf>
    <xf numFmtId="0" fontId="18" fillId="0" borderId="0" xfId="0" quotePrefix="1" applyFont="1" applyAlignment="1">
      <alignment horizontal="center"/>
    </xf>
    <xf numFmtId="0" fontId="69" fillId="0" borderId="0" xfId="0" applyFont="1"/>
    <xf numFmtId="0" fontId="69" fillId="0" borderId="0" xfId="0" applyFont="1" applyAlignment="1">
      <alignment horizontal="center"/>
    </xf>
    <xf numFmtId="0" fontId="69" fillId="0" borderId="0" xfId="0" applyFont="1" applyAlignment="1">
      <alignment horizontal="center" vertical="center"/>
    </xf>
    <xf numFmtId="0" fontId="66" fillId="0" borderId="0" xfId="0" applyFont="1"/>
    <xf numFmtId="0" fontId="70" fillId="0" borderId="0" xfId="0" applyFont="1"/>
    <xf numFmtId="0" fontId="65" fillId="0" borderId="0" xfId="0" applyFont="1"/>
    <xf numFmtId="0" fontId="0" fillId="0" borderId="0" xfId="0" quotePrefix="1"/>
    <xf numFmtId="0" fontId="71" fillId="0" borderId="0" xfId="0" applyFont="1"/>
    <xf numFmtId="0" fontId="72" fillId="0" borderId="0" xfId="0" applyFont="1"/>
    <xf numFmtId="0" fontId="68" fillId="0" borderId="0" xfId="0" applyFont="1" applyAlignment="1">
      <alignment horizontal="right" vertical="top"/>
    </xf>
    <xf numFmtId="0" fontId="18" fillId="0" borderId="0" xfId="0" applyFont="1" applyAlignment="1">
      <alignment vertical="center"/>
    </xf>
    <xf numFmtId="0" fontId="18" fillId="7" borderId="0" xfId="0" applyFont="1" applyFill="1" applyAlignment="1">
      <alignment vertical="center"/>
    </xf>
    <xf numFmtId="0" fontId="18" fillId="7" borderId="0" xfId="0" applyFont="1" applyFill="1" applyAlignment="1">
      <alignment horizontal="center"/>
    </xf>
    <xf numFmtId="0" fontId="66" fillId="0" borderId="0" xfId="1" applyFont="1" applyFill="1" applyBorder="1" applyAlignment="1" applyProtection="1">
      <alignment horizontal="right" vertical="top"/>
    </xf>
    <xf numFmtId="0" fontId="68" fillId="0" borderId="0" xfId="0" applyFont="1" applyAlignment="1">
      <alignment horizontal="right"/>
    </xf>
    <xf numFmtId="0" fontId="0" fillId="7" borderId="0" xfId="0" applyFont="1" applyFill="1"/>
    <xf numFmtId="0" fontId="18" fillId="5" borderId="0" xfId="0" applyFont="1" applyFill="1" applyAlignment="1">
      <alignment horizontal="center"/>
    </xf>
    <xf numFmtId="0" fontId="18" fillId="3" borderId="0" xfId="0" applyFont="1" applyFill="1" applyAlignment="1">
      <alignment horizontal="center"/>
    </xf>
    <xf numFmtId="0" fontId="73" fillId="0" borderId="0" xfId="0" applyFont="1" applyAlignment="1">
      <alignment horizontal="left" wrapText="1"/>
    </xf>
    <xf numFmtId="0" fontId="74" fillId="0" borderId="0" xfId="0" applyFont="1" applyAlignment="1">
      <alignment vertical="center"/>
    </xf>
    <xf numFmtId="0" fontId="75" fillId="0" borderId="0" xfId="0" applyFont="1" applyAlignment="1">
      <alignment horizontal="right" vertical="top"/>
    </xf>
    <xf numFmtId="0" fontId="75" fillId="0" borderId="0" xfId="0" applyFont="1" applyAlignment="1">
      <alignment vertical="center"/>
    </xf>
    <xf numFmtId="0" fontId="75" fillId="7" borderId="0" xfId="0" applyFont="1" applyFill="1" applyAlignment="1">
      <alignment vertical="center"/>
    </xf>
    <xf numFmtId="0" fontId="75" fillId="0" borderId="0" xfId="0" applyFont="1" applyAlignment="1">
      <alignment horizontal="center"/>
    </xf>
    <xf numFmtId="0" fontId="75" fillId="7" borderId="0" xfId="0" applyFont="1" applyFill="1" applyAlignment="1">
      <alignment horizontal="center"/>
    </xf>
    <xf numFmtId="0" fontId="76" fillId="0" borderId="0" xfId="0" applyFont="1"/>
    <xf numFmtId="0" fontId="76" fillId="7" borderId="0" xfId="0" applyFont="1" applyFill="1"/>
    <xf numFmtId="0" fontId="13" fillId="0" borderId="0" xfId="0" applyFont="1" applyAlignment="1">
      <alignment horizontal="right" vertical="top"/>
    </xf>
    <xf numFmtId="0" fontId="23" fillId="0" borderId="0" xfId="0" applyFont="1" applyAlignment="1">
      <alignment vertical="center"/>
    </xf>
    <xf numFmtId="0" fontId="23" fillId="7" borderId="0" xfId="0" applyFont="1" applyFill="1" applyAlignment="1">
      <alignment vertical="center"/>
    </xf>
    <xf numFmtId="0" fontId="23" fillId="0" borderId="0" xfId="0" applyFont="1" applyAlignment="1">
      <alignment horizontal="center"/>
    </xf>
    <xf numFmtId="0" fontId="23" fillId="7" borderId="0" xfId="0" applyFont="1" applyFill="1" applyAlignment="1">
      <alignment horizontal="center"/>
    </xf>
    <xf numFmtId="0" fontId="77" fillId="0" borderId="0" xfId="0" applyFont="1"/>
    <xf numFmtId="0" fontId="77" fillId="7" borderId="0" xfId="0" applyFont="1" applyFill="1"/>
    <xf numFmtId="0" fontId="13" fillId="0" borderId="0" xfId="0" applyFont="1" applyAlignment="1">
      <alignment horizontal="right"/>
    </xf>
    <xf numFmtId="0" fontId="23" fillId="5" borderId="0" xfId="0" applyFont="1" applyFill="1" applyAlignment="1">
      <alignment horizontal="center"/>
    </xf>
    <xf numFmtId="0" fontId="18" fillId="11" borderId="0" xfId="0" applyFont="1" applyFill="1" applyAlignment="1">
      <alignment horizontal="center"/>
    </xf>
    <xf numFmtId="0" fontId="75" fillId="11" borderId="0" xfId="0" applyFont="1" applyFill="1" applyAlignment="1">
      <alignment horizontal="center"/>
    </xf>
    <xf numFmtId="0" fontId="23" fillId="11" borderId="0" xfId="0" applyFont="1" applyFill="1" applyAlignment="1">
      <alignment horizontal="center"/>
    </xf>
    <xf numFmtId="0" fontId="33" fillId="11" borderId="0" xfId="0" applyFont="1" applyFill="1" applyAlignment="1">
      <alignment horizontal="center"/>
    </xf>
    <xf numFmtId="0" fontId="18" fillId="0" borderId="0" xfId="0" applyFont="1" applyFill="1" applyAlignment="1">
      <alignment horizontal="center"/>
    </xf>
    <xf numFmtId="0" fontId="23" fillId="0" borderId="0" xfId="0" applyFont="1" applyFill="1" applyAlignment="1">
      <alignment horizontal="center"/>
    </xf>
    <xf numFmtId="0" fontId="33" fillId="12" borderId="0" xfId="0" applyFont="1" applyFill="1" applyAlignment="1">
      <alignment horizontal="center"/>
    </xf>
    <xf numFmtId="0" fontId="14" fillId="12" borderId="0" xfId="0" applyFont="1" applyFill="1" applyAlignment="1">
      <alignment horizontal="center"/>
    </xf>
    <xf numFmtId="0" fontId="2" fillId="12" borderId="0" xfId="0" applyFont="1" applyFill="1" applyAlignment="1">
      <alignment horizontal="center"/>
    </xf>
    <xf numFmtId="0" fontId="5" fillId="12" borderId="0" xfId="0" applyFont="1" applyFill="1" applyAlignment="1">
      <alignment horizontal="center"/>
    </xf>
    <xf numFmtId="0" fontId="0" fillId="12" borderId="0" xfId="0" applyFill="1"/>
    <xf numFmtId="0" fontId="2" fillId="0" borderId="0" xfId="0" applyFont="1" applyFill="1" applyAlignment="1">
      <alignment horizontal="center" textRotation="90" wrapText="1"/>
    </xf>
    <xf numFmtId="0" fontId="33" fillId="0" borderId="0" xfId="0" applyFont="1" applyFill="1" applyAlignment="1">
      <alignment horizontal="center"/>
    </xf>
    <xf numFmtId="0" fontId="14" fillId="0" borderId="0" xfId="0" applyFont="1" applyFill="1" applyAlignment="1">
      <alignment horizontal="center"/>
    </xf>
    <xf numFmtId="0" fontId="2" fillId="0" borderId="0" xfId="0" applyFont="1" applyFill="1" applyAlignment="1">
      <alignment horizontal="center"/>
    </xf>
    <xf numFmtId="0" fontId="64" fillId="10" borderId="6" xfId="0" applyFont="1" applyFill="1" applyBorder="1" applyAlignment="1">
      <alignment vertical="top" wrapText="1"/>
    </xf>
    <xf numFmtId="0" fontId="3" fillId="8" borderId="0" xfId="0" applyFont="1" applyFill="1" applyAlignment="1">
      <alignment horizontal="right" vertical="center"/>
    </xf>
    <xf numFmtId="0" fontId="53" fillId="0" borderId="0" xfId="0" applyFont="1" applyAlignment="1" applyProtection="1">
      <alignment wrapText="1"/>
    </xf>
    <xf numFmtId="0" fontId="3" fillId="8" borderId="0" xfId="0" applyFont="1" applyFill="1" applyAlignment="1">
      <alignment horizontal="right" vertical="center"/>
    </xf>
    <xf numFmtId="0" fontId="26" fillId="0" borderId="0" xfId="0" applyFont="1" applyAlignment="1">
      <alignment vertical="center"/>
    </xf>
    <xf numFmtId="0" fontId="2" fillId="0" borderId="0" xfId="0" applyFont="1" applyAlignment="1">
      <alignment vertical="center"/>
    </xf>
    <xf numFmtId="0" fontId="1" fillId="0" borderId="0" xfId="0" applyFont="1" applyAlignment="1">
      <alignment horizontal="center"/>
    </xf>
    <xf numFmtId="164" fontId="2" fillId="0" borderId="0" xfId="0" applyNumberFormat="1" applyFont="1" applyAlignment="1">
      <alignment horizontal="center"/>
    </xf>
    <xf numFmtId="164" fontId="13" fillId="0" borderId="0" xfId="0" applyNumberFormat="1" applyFont="1" applyAlignment="1">
      <alignment horizontal="center"/>
    </xf>
    <xf numFmtId="0" fontId="60" fillId="0" borderId="0" xfId="0" applyFont="1" applyProtection="1"/>
    <xf numFmtId="0" fontId="78" fillId="0" borderId="0" xfId="0" applyFont="1" applyProtection="1"/>
    <xf numFmtId="0" fontId="5" fillId="0" borderId="0" xfId="0" applyFont="1" applyAlignment="1">
      <alignment vertical="center"/>
    </xf>
    <xf numFmtId="0" fontId="2" fillId="0" borderId="0" xfId="0" applyFont="1" applyAlignment="1">
      <alignment vertical="center"/>
    </xf>
    <xf numFmtId="0" fontId="66" fillId="0" borderId="0" xfId="0" applyFont="1" applyAlignment="1">
      <alignment horizontal="left" wrapText="1"/>
    </xf>
    <xf numFmtId="0" fontId="79" fillId="0" borderId="0" xfId="0" applyFont="1" applyAlignment="1">
      <alignment vertical="center"/>
    </xf>
    <xf numFmtId="0" fontId="66" fillId="7" borderId="7" xfId="0" applyFont="1" applyFill="1" applyBorder="1" applyAlignment="1">
      <alignment horizontal="center" textRotation="90" wrapText="1"/>
    </xf>
    <xf numFmtId="0" fontId="68" fillId="0" borderId="7" xfId="0" applyFont="1" applyBorder="1" applyAlignment="1">
      <alignment horizontal="center" textRotation="90" wrapText="1"/>
    </xf>
    <xf numFmtId="0" fontId="66" fillId="0" borderId="0" xfId="0" applyFont="1" applyBorder="1" applyAlignment="1">
      <alignment horizontal="left" vertical="center" wrapText="1"/>
    </xf>
    <xf numFmtId="0" fontId="66" fillId="0" borderId="0" xfId="0" applyFont="1" applyBorder="1" applyAlignment="1">
      <alignment horizontal="center" vertical="center" wrapText="1"/>
    </xf>
    <xf numFmtId="0" fontId="70" fillId="0" borderId="0" xfId="0" applyFont="1" applyAlignment="1">
      <alignment horizontal="center"/>
    </xf>
    <xf numFmtId="0" fontId="68" fillId="0" borderId="0" xfId="0" applyFont="1" applyAlignment="1">
      <alignment vertical="center"/>
    </xf>
    <xf numFmtId="0" fontId="66" fillId="0" borderId="7" xfId="0" applyFont="1" applyBorder="1" applyAlignment="1">
      <alignment horizontal="center" textRotation="90" wrapText="1"/>
    </xf>
    <xf numFmtId="0" fontId="6" fillId="0" borderId="0" xfId="1" applyFont="1" applyFill="1" applyBorder="1" applyAlignment="1" applyProtection="1">
      <alignment horizontal="right" vertical="top"/>
    </xf>
    <xf numFmtId="0" fontId="5" fillId="0" borderId="0" xfId="0" applyFont="1" applyFill="1" applyAlignment="1">
      <alignment horizontal="center"/>
    </xf>
    <xf numFmtId="0" fontId="57" fillId="0" borderId="0" xfId="0" applyFont="1"/>
    <xf numFmtId="0" fontId="80" fillId="0" borderId="0" xfId="0" applyFont="1"/>
    <xf numFmtId="0" fontId="81" fillId="8" borderId="0" xfId="0" applyFont="1" applyFill="1" applyAlignment="1">
      <alignment horizontal="left" vertical="center"/>
    </xf>
    <xf numFmtId="0" fontId="82" fillId="0" borderId="7" xfId="0" applyFont="1" applyBorder="1" applyAlignment="1">
      <alignment horizontal="center" textRotation="90" wrapText="1"/>
    </xf>
    <xf numFmtId="0" fontId="83" fillId="0" borderId="0" xfId="0" applyFont="1" applyBorder="1" applyAlignment="1">
      <alignment horizontal="left" wrapText="1"/>
    </xf>
    <xf numFmtId="0" fontId="84" fillId="0" borderId="0" xfId="0" applyFont="1" applyAlignment="1">
      <alignment horizontal="left" wrapText="1"/>
    </xf>
    <xf numFmtId="0" fontId="82" fillId="0" borderId="0" xfId="0" applyFont="1" applyAlignment="1">
      <alignment vertical="center"/>
    </xf>
    <xf numFmtId="0" fontId="80" fillId="0" borderId="0" xfId="0" applyFont="1" applyAlignment="1">
      <alignment vertical="center"/>
    </xf>
    <xf numFmtId="0" fontId="83" fillId="0" borderId="0" xfId="0" applyFont="1" applyAlignment="1">
      <alignment vertical="center"/>
    </xf>
    <xf numFmtId="0" fontId="85" fillId="0" borderId="0" xfId="0" applyFont="1" applyAlignment="1">
      <alignment vertical="center"/>
    </xf>
    <xf numFmtId="0" fontId="84" fillId="2" borderId="9" xfId="0" applyFont="1" applyFill="1" applyBorder="1" applyAlignment="1">
      <alignment horizontal="left" vertical="top"/>
    </xf>
    <xf numFmtId="0" fontId="80" fillId="0" borderId="0" xfId="0" applyFont="1" applyBorder="1"/>
    <xf numFmtId="0" fontId="80" fillId="0" borderId="0" xfId="0" applyFont="1" applyBorder="1" applyAlignment="1">
      <alignment horizontal="right"/>
    </xf>
    <xf numFmtId="0" fontId="86" fillId="0" borderId="0" xfId="0" applyFont="1" applyBorder="1"/>
    <xf numFmtId="0" fontId="86" fillId="0" borderId="0" xfId="0" applyFont="1"/>
    <xf numFmtId="0" fontId="87" fillId="0" borderId="0" xfId="0" applyFont="1"/>
    <xf numFmtId="0" fontId="18" fillId="0" borderId="0" xfId="0" applyFont="1"/>
    <xf numFmtId="0" fontId="89" fillId="0" borderId="0" xfId="0" applyFont="1"/>
    <xf numFmtId="0" fontId="68" fillId="0" borderId="0" xfId="0" applyFont="1" applyAlignment="1">
      <alignment wrapText="1"/>
    </xf>
    <xf numFmtId="0" fontId="64" fillId="10" borderId="6" xfId="0" applyFont="1" applyFill="1" applyBorder="1" applyAlignment="1">
      <alignment horizontal="left" vertical="top" wrapText="1"/>
    </xf>
    <xf numFmtId="0" fontId="64" fillId="10" borderId="10" xfId="0" applyFont="1" applyFill="1" applyBorder="1" applyAlignment="1">
      <alignment horizontal="left" vertical="top" wrapText="1"/>
    </xf>
    <xf numFmtId="0" fontId="64" fillId="10" borderId="6" xfId="0" applyFont="1" applyFill="1" applyBorder="1" applyAlignment="1">
      <alignment vertical="top" wrapText="1"/>
    </xf>
    <xf numFmtId="0" fontId="0" fillId="10" borderId="15" xfId="0" applyFill="1" applyBorder="1" applyAlignment="1">
      <alignment vertical="top" wrapText="1"/>
    </xf>
    <xf numFmtId="0" fontId="64" fillId="10" borderId="10" xfId="0" applyFont="1" applyFill="1" applyBorder="1" applyAlignment="1">
      <alignment vertical="top" wrapText="1"/>
    </xf>
    <xf numFmtId="0" fontId="3" fillId="8" borderId="0" xfId="0" applyFont="1" applyFill="1" applyAlignment="1">
      <alignment horizontal="right" vertical="center"/>
    </xf>
    <xf numFmtId="0" fontId="32" fillId="10" borderId="6" xfId="0" applyFont="1" applyFill="1" applyBorder="1" applyAlignment="1">
      <alignment vertical="top" wrapText="1"/>
    </xf>
    <xf numFmtId="0" fontId="32" fillId="10" borderId="10" xfId="0" applyFont="1" applyFill="1" applyBorder="1" applyAlignment="1">
      <alignment vertical="top" wrapText="1"/>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32" fillId="0" borderId="29" xfId="0" applyFont="1" applyBorder="1" applyAlignment="1" applyProtection="1">
      <alignment horizontal="center"/>
    </xf>
    <xf numFmtId="0" fontId="32" fillId="0" borderId="9" xfId="0" applyFont="1" applyBorder="1" applyAlignment="1" applyProtection="1">
      <alignment horizontal="center"/>
    </xf>
    <xf numFmtId="0" fontId="32" fillId="0" borderId="16" xfId="0" applyFont="1" applyBorder="1" applyAlignment="1" applyProtection="1">
      <alignment horizontal="center"/>
    </xf>
    <xf numFmtId="0" fontId="32" fillId="9" borderId="25" xfId="0" applyFont="1" applyFill="1" applyBorder="1" applyAlignment="1" applyProtection="1">
      <alignment horizontal="center" wrapText="1"/>
    </xf>
    <xf numFmtId="0" fontId="32" fillId="9" borderId="26" xfId="0" applyFont="1" applyFill="1" applyBorder="1" applyAlignment="1" applyProtection="1">
      <alignment horizontal="center" wrapText="1"/>
    </xf>
    <xf numFmtId="0" fontId="32" fillId="9" borderId="15" xfId="0" applyFont="1" applyFill="1" applyBorder="1" applyAlignment="1" applyProtection="1">
      <alignment horizontal="center" wrapText="1"/>
    </xf>
    <xf numFmtId="0" fontId="32" fillId="9" borderId="10" xfId="0" applyFont="1" applyFill="1" applyBorder="1" applyAlignment="1" applyProtection="1">
      <alignment horizontal="center" wrapText="1"/>
    </xf>
    <xf numFmtId="0" fontId="18" fillId="0" borderId="0" xfId="0" applyFont="1" applyAlignment="1">
      <alignment vertical="center"/>
    </xf>
    <xf numFmtId="0" fontId="68" fillId="0" borderId="0" xfId="0" applyFont="1" applyAlignment="1">
      <alignment vertical="center"/>
    </xf>
    <xf numFmtId="0" fontId="0" fillId="0" borderId="6" xfId="0" applyBorder="1" applyAlignment="1">
      <alignment horizontal="center"/>
    </xf>
    <xf numFmtId="0" fontId="0" fillId="0" borderId="10" xfId="0" applyBorder="1" applyAlignment="1">
      <alignment horizontal="center"/>
    </xf>
  </cellXfs>
  <cellStyles count="3">
    <cellStyle name="Hyperlink" xfId="1" builtinId="8"/>
    <cellStyle name="Procent" xfId="2" builtinId="5"/>
    <cellStyle name="Standaard" xfId="0" builtinId="0"/>
  </cellStyles>
  <dxfs count="4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6E1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1</xdr:col>
      <xdr:colOff>0</xdr:colOff>
      <xdr:row>117</xdr:row>
      <xdr:rowOff>73660</xdr:rowOff>
    </xdr:to>
    <xdr:pic>
      <xdr:nvPicPr>
        <xdr:cNvPr id="2" name="Afbeelding 1" descr="page34image4455112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3208000"/>
          <a:ext cx="0" cy="706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154</xdr:row>
      <xdr:rowOff>0</xdr:rowOff>
    </xdr:from>
    <xdr:to>
      <xdr:col>1</xdr:col>
      <xdr:colOff>6070600</xdr:colOff>
      <xdr:row>181</xdr:row>
      <xdr:rowOff>193040</xdr:rowOff>
    </xdr:to>
    <xdr:sp macro="" textlink="">
      <xdr:nvSpPr>
        <xdr:cNvPr id="19458" name="AutoShape 2" descr="page35image44892720">
          <a:extLst>
            <a:ext uri="{FF2B5EF4-FFF2-40B4-BE49-F238E27FC236}">
              <a16:creationId xmlns:a16="http://schemas.microsoft.com/office/drawing/2014/main" id="{00000000-0008-0000-0B00-0000024C0000}"/>
            </a:ext>
          </a:extLst>
        </xdr:cNvPr>
        <xdr:cNvSpPr>
          <a:spLocks noChangeAspect="1" noChangeArrowheads="1"/>
        </xdr:cNvSpPr>
      </xdr:nvSpPr>
      <xdr:spPr bwMode="auto">
        <a:xfrm>
          <a:off x="825500" y="30238700"/>
          <a:ext cx="6070600" cy="607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152400</xdr:colOff>
      <xdr:row>60</xdr:row>
      <xdr:rowOff>38100</xdr:rowOff>
    </xdr:from>
    <xdr:to>
      <xdr:col>1</xdr:col>
      <xdr:colOff>4356100</xdr:colOff>
      <xdr:row>72</xdr:row>
      <xdr:rowOff>150582</xdr:rowOff>
    </xdr:to>
    <xdr:pic>
      <xdr:nvPicPr>
        <xdr:cNvPr id="3" name="Afbeelding 2">
          <a:extLst>
            <a:ext uri="{FF2B5EF4-FFF2-40B4-BE49-F238E27FC236}">
              <a16:creationId xmlns:a16="http://schemas.microsoft.com/office/drawing/2014/main" id="{E882D482-5005-9F40-800E-934492FB8DC9}"/>
            </a:ext>
          </a:extLst>
        </xdr:cNvPr>
        <xdr:cNvPicPr>
          <a:picLocks noChangeAspect="1"/>
        </xdr:cNvPicPr>
      </xdr:nvPicPr>
      <xdr:blipFill>
        <a:blip xmlns:r="http://schemas.openxmlformats.org/officeDocument/2006/relationships" r:embed="rId2"/>
        <a:stretch>
          <a:fillRect/>
        </a:stretch>
      </xdr:blipFill>
      <xdr:spPr>
        <a:xfrm>
          <a:off x="1003300" y="13741400"/>
          <a:ext cx="4203700" cy="3008082"/>
        </a:xfrm>
        <a:prstGeom prst="rect">
          <a:avLst/>
        </a:prstGeom>
      </xdr:spPr>
    </xdr:pic>
    <xdr:clientData/>
  </xdr:twoCellAnchor>
  <xdr:twoCellAnchor editAs="oneCell">
    <xdr:from>
      <xdr:col>1</xdr:col>
      <xdr:colOff>4660900</xdr:colOff>
      <xdr:row>60</xdr:row>
      <xdr:rowOff>12700</xdr:rowOff>
    </xdr:from>
    <xdr:to>
      <xdr:col>1</xdr:col>
      <xdr:colOff>9004300</xdr:colOff>
      <xdr:row>72</xdr:row>
      <xdr:rowOff>225149</xdr:rowOff>
    </xdr:to>
    <xdr:pic>
      <xdr:nvPicPr>
        <xdr:cNvPr id="4" name="Afbeelding 3">
          <a:extLst>
            <a:ext uri="{FF2B5EF4-FFF2-40B4-BE49-F238E27FC236}">
              <a16:creationId xmlns:a16="http://schemas.microsoft.com/office/drawing/2014/main" id="{67E8155A-B387-1D4A-9729-55761FD7A500}"/>
            </a:ext>
          </a:extLst>
        </xdr:cNvPr>
        <xdr:cNvPicPr>
          <a:picLocks noChangeAspect="1"/>
        </xdr:cNvPicPr>
      </xdr:nvPicPr>
      <xdr:blipFill>
        <a:blip xmlns:r="http://schemas.openxmlformats.org/officeDocument/2006/relationships" r:embed="rId3"/>
        <a:stretch>
          <a:fillRect/>
        </a:stretch>
      </xdr:blipFill>
      <xdr:spPr>
        <a:xfrm>
          <a:off x="5511800" y="13716000"/>
          <a:ext cx="4343400" cy="3108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144317</xdr:colOff>
      <xdr:row>2</xdr:row>
      <xdr:rowOff>115456</xdr:rowOff>
    </xdr:from>
    <xdr:to>
      <xdr:col>26</xdr:col>
      <xdr:colOff>12122</xdr:colOff>
      <xdr:row>10</xdr:row>
      <xdr:rowOff>109683</xdr:rowOff>
    </xdr:to>
    <xdr:pic>
      <xdr:nvPicPr>
        <xdr:cNvPr id="2" name="Afbeelding 1">
          <a:extLst>
            <a:ext uri="{FF2B5EF4-FFF2-40B4-BE49-F238E27FC236}">
              <a16:creationId xmlns:a16="http://schemas.microsoft.com/office/drawing/2014/main" id="{E30F5C44-46D9-C042-BBE1-89B7509F9F01}"/>
            </a:ext>
          </a:extLst>
        </xdr:cNvPr>
        <xdr:cNvPicPr>
          <a:picLocks noChangeAspect="1"/>
        </xdr:cNvPicPr>
      </xdr:nvPicPr>
      <xdr:blipFill>
        <a:blip xmlns:r="http://schemas.openxmlformats.org/officeDocument/2006/relationships" r:embed="rId1"/>
        <a:stretch>
          <a:fillRect/>
        </a:stretch>
      </xdr:blipFill>
      <xdr:spPr>
        <a:xfrm>
          <a:off x="21734317" y="519547"/>
          <a:ext cx="3086100" cy="1841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Yannick Sluyts" id="{0FBC2518-9F72-794F-9698-63E0066CD4A7}" userId="Yannick Sluyts" providerId="None"/>
  <person displayName="Joost Declercq" id="{EA6DC699-E654-554A-83AE-37083E9813EA}" userId="S::joost.declercq@kuleuven.be::351d9e1c-ceec-439d-89ea-85ea00f70f37"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1-05-31T10:12:05.75" personId="{EA6DC699-E654-554A-83AE-37083E9813EA}" id="{AB488F87-19C4-DC4D-B7B0-4400F324997C}">
    <text>dit zijn de ruimtes uit BIN 1</tex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1-06-20T18:29:24.90" personId="{EA6DC699-E654-554A-83AE-37083E9813EA}" id="{1C21DACC-CBA0-094A-A846-F29455B940FD}">
    <text>lager is strenger</text>
  </threadedComment>
  <threadedComment ref="X13" dT="2021-06-20T18:29:24.90" personId="{EA6DC699-E654-554A-83AE-37083E9813EA}" id="{0BB9321E-D10E-A240-8A90-E06E396A5E20}">
    <text>lager is strenger</text>
  </threadedComment>
</ThreadedComments>
</file>

<file path=xl/threadedComments/threadedComment3.xml><?xml version="1.0" encoding="utf-8"?>
<ThreadedComments xmlns="http://schemas.microsoft.com/office/spreadsheetml/2018/threadedcomments" xmlns:x="http://schemas.openxmlformats.org/spreadsheetml/2006/main">
  <threadedComment ref="D8" dT="2021-06-07T08:13:58.41" personId="{0FBC2518-9F72-794F-9698-63E0066CD4A7}" id="{6997AD28-99BC-1A40-BC7D-C60D3AB4E8EB}">
    <text>in een open kantoor is het relevanter om het type meubilair te specifieren. zonder absorberend plafond zijn deze waarde niet bereikbaar</text>
  </threadedComment>
  <threadedComment ref="C26" dT="2021-06-07T08:27:32.83" personId="{0FBC2518-9F72-794F-9698-63E0066CD4A7}" id="{58F64953-C541-5E49-94A8-A71FD885AF5A}">
    <text>in een ziekenhuiskamer moet er minimum absorptiecoefficient zijn van 0.28 =&gt; introductie van een absorberend plafond onvermijdelijk</text>
  </threadedComment>
  <threadedComment ref="D27" dT="2021-06-06T14:59:44.32" personId="{0FBC2518-9F72-794F-9698-63E0066CD4A7}" id="{7E6C5478-C553-AA43-B153-A15AC8F49DF7}">
    <text>Quinn, M. (n.d.). Acoustics in Operating Theatres with modular building technique.</text>
  </threadedComment>
  <threadedComment ref="D29" dT="2021-06-06T14:59:44.32" personId="{0FBC2518-9F72-794F-9698-63E0066CD4A7}" id="{6BAE49C6-AEE7-9F46-8BA5-D3806628DBB4}">
    <text>Quinn, M. (n.d.). Acoustics in Operating Theatres with modular building technique.</text>
  </threadedComment>
  <threadedComment ref="D47" dT="2021-06-07T08:30:44.08" personId="{0FBC2518-9F72-794F-9698-63E0066CD4A7}" id="{FDD134A2-3104-F64D-B6CD-2E803BA857DF}">
    <text>formula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drawing" Target="../drawings/drawing2.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45905-3731-A141-9D8C-59CD5A2CB343}">
  <dimension ref="A2:F172"/>
  <sheetViews>
    <sheetView showGridLines="0" tabSelected="1" zoomScale="56" zoomScaleNormal="100" workbookViewId="0">
      <selection activeCell="B2" sqref="B2"/>
    </sheetView>
  </sheetViews>
  <sheetFormatPr defaultColWidth="11.19921875" defaultRowHeight="18"/>
  <cols>
    <col min="2" max="2" width="159.5" style="121" customWidth="1"/>
  </cols>
  <sheetData>
    <row r="2" spans="1:6">
      <c r="A2" s="119" t="s">
        <v>180</v>
      </c>
    </row>
    <row r="4" spans="1:6" ht="16.05" customHeight="1">
      <c r="B4" s="127" t="s">
        <v>161</v>
      </c>
      <c r="C4" s="127" t="s">
        <v>162</v>
      </c>
      <c r="F4" t="s">
        <v>22</v>
      </c>
    </row>
    <row r="5" spans="1:6" ht="16.05" customHeight="1">
      <c r="B5" s="127"/>
      <c r="C5" s="127"/>
      <c r="F5" t="s">
        <v>19</v>
      </c>
    </row>
    <row r="6" spans="1:6" ht="16.05" customHeight="1">
      <c r="B6" s="122"/>
      <c r="C6" s="120"/>
      <c r="F6" t="s">
        <v>173</v>
      </c>
    </row>
    <row r="7" spans="1:6" ht="16.05" customHeight="1">
      <c r="B7" s="123" t="s">
        <v>165</v>
      </c>
      <c r="C7" s="120"/>
    </row>
    <row r="8" spans="1:6" ht="16.05" customHeight="1">
      <c r="B8" s="122"/>
      <c r="C8" s="120"/>
    </row>
    <row r="9" spans="1:6" ht="16.05" customHeight="1">
      <c r="B9" s="121" t="s">
        <v>163</v>
      </c>
    </row>
    <row r="10" spans="1:6" ht="16.05" customHeight="1">
      <c r="B10" s="122"/>
      <c r="C10" s="120"/>
    </row>
    <row r="11" spans="1:6" ht="37.049999999999997" customHeight="1">
      <c r="B11" s="121" t="s">
        <v>164</v>
      </c>
    </row>
    <row r="12" spans="1:6" ht="16.05" customHeight="1"/>
    <row r="13" spans="1:6" ht="16.05" customHeight="1">
      <c r="B13" s="124" t="s">
        <v>166</v>
      </c>
    </row>
    <row r="14" spans="1:6" ht="16.05" customHeight="1"/>
    <row r="15" spans="1:6" ht="16.05" customHeight="1">
      <c r="B15" s="125" t="s">
        <v>167</v>
      </c>
    </row>
    <row r="16" spans="1:6" ht="16.05" customHeight="1"/>
    <row r="17" spans="2:3" ht="16.05" customHeight="1">
      <c r="B17" s="121" t="s">
        <v>227</v>
      </c>
    </row>
    <row r="18" spans="2:3" ht="16.05" customHeight="1"/>
    <row r="19" spans="2:3" ht="19.95" customHeight="1">
      <c r="B19" s="121" t="s">
        <v>226</v>
      </c>
    </row>
    <row r="20" spans="2:3" ht="16.05" customHeight="1"/>
    <row r="21" spans="2:3" ht="16.05" customHeight="1">
      <c r="B21" s="121" t="s">
        <v>228</v>
      </c>
    </row>
    <row r="22" spans="2:3" ht="16.05" customHeight="1"/>
    <row r="23" spans="2:3" ht="16.05" customHeight="1">
      <c r="B23" s="121" t="s">
        <v>338</v>
      </c>
    </row>
    <row r="24" spans="2:3" ht="16.05" customHeight="1"/>
    <row r="25" spans="2:3" ht="16.05" customHeight="1">
      <c r="B25" s="125" t="s">
        <v>168</v>
      </c>
    </row>
    <row r="26" spans="2:3" ht="16.05" customHeight="1"/>
    <row r="27" spans="2:3" ht="16.05" customHeight="1">
      <c r="B27" s="121" t="s">
        <v>229</v>
      </c>
    </row>
    <row r="28" spans="2:3" ht="16.05" customHeight="1"/>
    <row r="29" spans="2:3" ht="16.05" customHeight="1">
      <c r="B29" s="125" t="s">
        <v>169</v>
      </c>
    </row>
    <row r="30" spans="2:3" ht="16.05" customHeight="1">
      <c r="B30" s="122"/>
      <c r="C30" s="120"/>
    </row>
    <row r="31" spans="2:3" ht="40.950000000000003" customHeight="1">
      <c r="B31" s="121" t="s">
        <v>225</v>
      </c>
    </row>
    <row r="32" spans="2:3" ht="16.05" customHeight="1"/>
    <row r="33" spans="2:3" ht="16.05" customHeight="1">
      <c r="B33" s="121" t="s">
        <v>230</v>
      </c>
    </row>
    <row r="34" spans="2:3" ht="16.05" customHeight="1"/>
    <row r="35" spans="2:3">
      <c r="B35" s="125" t="s">
        <v>170</v>
      </c>
    </row>
    <row r="36" spans="2:3" ht="16.05" customHeight="1"/>
    <row r="37" spans="2:3" ht="16.05" customHeight="1">
      <c r="B37" s="121" t="s">
        <v>231</v>
      </c>
    </row>
    <row r="38" spans="2:3" ht="16.05" customHeight="1"/>
    <row r="39" spans="2:3" ht="16.05" customHeight="1">
      <c r="B39" s="121" t="s">
        <v>232</v>
      </c>
    </row>
    <row r="40" spans="2:3" ht="16.05" customHeight="1"/>
    <row r="41" spans="2:3" ht="16.05" customHeight="1">
      <c r="B41" s="127" t="s">
        <v>171</v>
      </c>
      <c r="C41" s="127" t="s">
        <v>162</v>
      </c>
    </row>
    <row r="42" spans="2:3" ht="16.05" customHeight="1">
      <c r="B42" s="127"/>
      <c r="C42" s="127"/>
    </row>
    <row r="43" spans="2:3" s="90" customFormat="1" ht="16.05" customHeight="1">
      <c r="B43" s="122"/>
      <c r="C43" s="120"/>
    </row>
    <row r="44" spans="2:3" ht="16.05" customHeight="1">
      <c r="B44" s="121" t="s">
        <v>233</v>
      </c>
    </row>
    <row r="45" spans="2:3" ht="16.05" customHeight="1"/>
    <row r="46" spans="2:3" ht="16.05" customHeight="1">
      <c r="B46" s="121" t="s">
        <v>234</v>
      </c>
    </row>
    <row r="47" spans="2:3" ht="16.05" customHeight="1"/>
    <row r="48" spans="2:3">
      <c r="B48" s="121" t="s">
        <v>235</v>
      </c>
    </row>
    <row r="50" spans="2:3">
      <c r="B50" s="121" t="s">
        <v>236</v>
      </c>
    </row>
    <row r="52" spans="2:3">
      <c r="B52" s="121" t="s">
        <v>237</v>
      </c>
    </row>
    <row r="54" spans="2:3" ht="16.05" customHeight="1">
      <c r="B54" s="127" t="s">
        <v>172</v>
      </c>
      <c r="C54" s="127" t="s">
        <v>162</v>
      </c>
    </row>
    <row r="55" spans="2:3" ht="16.05" customHeight="1">
      <c r="B55" s="127"/>
      <c r="C55" s="127"/>
    </row>
    <row r="56" spans="2:3" s="90" customFormat="1" ht="16.05" customHeight="1">
      <c r="B56" s="122"/>
      <c r="C56" s="120"/>
    </row>
    <row r="57" spans="2:3" ht="36">
      <c r="B57" s="121" t="s">
        <v>334</v>
      </c>
    </row>
    <row r="59" spans="2:3">
      <c r="B59" s="121" t="s">
        <v>238</v>
      </c>
    </row>
    <row r="75" spans="2:2">
      <c r="B75" s="121" t="s">
        <v>243</v>
      </c>
    </row>
    <row r="77" spans="2:2">
      <c r="B77" s="121" t="s">
        <v>239</v>
      </c>
    </row>
    <row r="79" spans="2:2" ht="36">
      <c r="B79" s="121" t="s">
        <v>240</v>
      </c>
    </row>
    <row r="81" spans="2:3">
      <c r="B81" s="121" t="s">
        <v>335</v>
      </c>
    </row>
    <row r="83" spans="2:3">
      <c r="B83" s="121" t="s">
        <v>224</v>
      </c>
    </row>
    <row r="85" spans="2:3">
      <c r="B85" s="121" t="s">
        <v>241</v>
      </c>
    </row>
    <row r="87" spans="2:3">
      <c r="B87" s="121" t="s">
        <v>242</v>
      </c>
    </row>
    <row r="89" spans="2:3">
      <c r="B89" s="121" t="s">
        <v>244</v>
      </c>
    </row>
    <row r="91" spans="2:3" ht="16.05" customHeight="1">
      <c r="B91" s="127" t="s">
        <v>174</v>
      </c>
      <c r="C91" s="127" t="s">
        <v>162</v>
      </c>
    </row>
    <row r="92" spans="2:3" ht="16.05" customHeight="1">
      <c r="B92" s="127"/>
      <c r="C92" s="127"/>
    </row>
    <row r="93" spans="2:3" s="90" customFormat="1">
      <c r="B93" s="122"/>
      <c r="C93" s="120"/>
    </row>
    <row r="94" spans="2:3">
      <c r="B94" s="121" t="s">
        <v>245</v>
      </c>
    </row>
    <row r="96" spans="2:3">
      <c r="B96" s="121" t="s">
        <v>246</v>
      </c>
    </row>
    <row r="98" spans="2:2">
      <c r="B98" s="121" t="s">
        <v>247</v>
      </c>
    </row>
    <row r="100" spans="2:2">
      <c r="B100" s="121" t="s">
        <v>248</v>
      </c>
    </row>
    <row r="102" spans="2:2">
      <c r="B102" s="121" t="s">
        <v>249</v>
      </c>
    </row>
    <row r="104" spans="2:2">
      <c r="B104" s="121" t="s">
        <v>250</v>
      </c>
    </row>
    <row r="106" spans="2:2">
      <c r="B106" s="121" t="s">
        <v>336</v>
      </c>
    </row>
    <row r="108" spans="2:2">
      <c r="B108" s="121" t="s">
        <v>251</v>
      </c>
    </row>
    <row r="110" spans="2:2" ht="36">
      <c r="B110" s="121" t="s">
        <v>252</v>
      </c>
    </row>
    <row r="112" spans="2:2">
      <c r="B112" s="121" t="s">
        <v>253</v>
      </c>
    </row>
    <row r="114" spans="2:3" ht="37.950000000000003" customHeight="1">
      <c r="B114" s="121" t="s">
        <v>333</v>
      </c>
    </row>
    <row r="116" spans="2:3">
      <c r="B116" s="121" t="s">
        <v>254</v>
      </c>
    </row>
    <row r="118" spans="2:3" ht="16.05" customHeight="1">
      <c r="B118" s="127" t="s">
        <v>175</v>
      </c>
      <c r="C118" s="127" t="s">
        <v>162</v>
      </c>
    </row>
    <row r="119" spans="2:3" ht="16.05" customHeight="1">
      <c r="B119" s="127"/>
      <c r="C119" s="127"/>
    </row>
    <row r="120" spans="2:3" s="90" customFormat="1">
      <c r="B120" s="122"/>
      <c r="C120" s="120"/>
    </row>
    <row r="121" spans="2:3">
      <c r="B121" s="121" t="s">
        <v>255</v>
      </c>
    </row>
    <row r="123" spans="2:3">
      <c r="B123" s="121" t="s">
        <v>256</v>
      </c>
    </row>
    <row r="125" spans="2:3">
      <c r="B125" s="121" t="s">
        <v>257</v>
      </c>
    </row>
    <row r="127" spans="2:3">
      <c r="B127" s="121" t="s">
        <v>258</v>
      </c>
    </row>
    <row r="129" spans="2:3">
      <c r="B129" s="121" t="s">
        <v>259</v>
      </c>
    </row>
    <row r="131" spans="2:3" ht="16.05" customHeight="1">
      <c r="B131" s="127" t="s">
        <v>176</v>
      </c>
      <c r="C131" s="127" t="s">
        <v>162</v>
      </c>
    </row>
    <row r="132" spans="2:3" ht="16.05" customHeight="1">
      <c r="B132" s="127"/>
      <c r="C132" s="127"/>
    </row>
    <row r="133" spans="2:3" s="90" customFormat="1">
      <c r="B133" s="122"/>
      <c r="C133" s="120"/>
    </row>
    <row r="134" spans="2:3">
      <c r="B134" s="121" t="s">
        <v>260</v>
      </c>
    </row>
    <row r="136" spans="2:3">
      <c r="B136" s="121" t="s">
        <v>261</v>
      </c>
    </row>
    <row r="138" spans="2:3">
      <c r="B138" s="121" t="s">
        <v>337</v>
      </c>
    </row>
    <row r="140" spans="2:3">
      <c r="B140" s="121" t="s">
        <v>262</v>
      </c>
    </row>
    <row r="142" spans="2:3">
      <c r="B142" s="121" t="s">
        <v>263</v>
      </c>
    </row>
    <row r="144" spans="2:3">
      <c r="B144" s="121" t="s">
        <v>177</v>
      </c>
    </row>
    <row r="146" spans="2:3">
      <c r="B146" s="121" t="s">
        <v>266</v>
      </c>
    </row>
    <row r="148" spans="2:3" ht="16.05" customHeight="1">
      <c r="B148" s="127" t="s">
        <v>178</v>
      </c>
      <c r="C148" s="127" t="s">
        <v>162</v>
      </c>
    </row>
    <row r="149" spans="2:3" ht="16.05" customHeight="1">
      <c r="B149" s="127"/>
      <c r="C149" s="127"/>
    </row>
    <row r="150" spans="2:3" s="90" customFormat="1">
      <c r="B150" s="122"/>
      <c r="C150" s="120"/>
    </row>
    <row r="151" spans="2:3">
      <c r="B151" s="121" t="s">
        <v>264</v>
      </c>
    </row>
    <row r="153" spans="2:3">
      <c r="B153" s="121" t="s">
        <v>265</v>
      </c>
    </row>
    <row r="155" spans="2:3">
      <c r="B155" s="121" t="s">
        <v>179</v>
      </c>
    </row>
    <row r="156" spans="2:3" ht="15.6">
      <c r="B156" s="126"/>
    </row>
    <row r="157" spans="2:3" ht="15.6">
      <c r="B157" s="126"/>
    </row>
    <row r="158" spans="2:3" ht="15.6">
      <c r="B158" s="126"/>
    </row>
    <row r="159" spans="2:3" ht="15.6">
      <c r="B159" s="126"/>
    </row>
    <row r="160" spans="2:3" ht="15.6">
      <c r="B160" s="126"/>
    </row>
    <row r="161" spans="2:2" ht="15.6">
      <c r="B161" s="126"/>
    </row>
    <row r="162" spans="2:2" ht="15.6">
      <c r="B162" s="126"/>
    </row>
    <row r="163" spans="2:2" ht="15.6">
      <c r="B163" s="126"/>
    </row>
    <row r="164" spans="2:2" ht="15.6">
      <c r="B164" s="126"/>
    </row>
    <row r="165" spans="2:2" ht="15.6">
      <c r="B165" s="126"/>
    </row>
    <row r="166" spans="2:2" ht="15.6">
      <c r="B166" s="126"/>
    </row>
    <row r="167" spans="2:2" ht="15.6">
      <c r="B167" s="126"/>
    </row>
    <row r="168" spans="2:2" ht="15.6">
      <c r="B168" s="126"/>
    </row>
    <row r="169" spans="2:2" ht="15.6">
      <c r="B169" s="126"/>
    </row>
    <row r="170" spans="2:2" ht="15.6">
      <c r="B170" s="126"/>
    </row>
    <row r="171" spans="2:2" ht="15.6">
      <c r="B171" s="126"/>
    </row>
    <row r="172" spans="2:2" ht="15.6">
      <c r="B172" s="126"/>
    </row>
  </sheetData>
  <dataValidations count="1">
    <dataValidation type="list" allowBlank="1" showInputMessage="1" showErrorMessage="1" sqref="C9 C11 C17 C19 C21 C23 C27 C31 C33 C37 C39 C44 C46 C48 C50 C52 C57 C59:C75 C77 C79 C81 C83 C85 C87 C75 C89 C94 C96 C98 C100 C102 C104 C106 C108 C110 C112 C114 C116 C121 C123 C125 C127 C129 C134 C136 C138 C140 C142 C144 C146 C151 C153 C155" xr:uid="{AE395C0A-B33F-614D-B7E7-F2B6A3DB1B64}">
      <formula1>check</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C8DF-F4A2-1744-A5D9-E1978E1669A0}">
  <dimension ref="A1:H253"/>
  <sheetViews>
    <sheetView showGridLines="0" zoomScale="125" workbookViewId="0">
      <selection activeCell="K33" sqref="K33"/>
    </sheetView>
  </sheetViews>
  <sheetFormatPr defaultColWidth="11.19921875" defaultRowHeight="15.6"/>
  <cols>
    <col min="1" max="1" width="2.296875" style="2" customWidth="1"/>
    <col min="2" max="2" width="55.5" style="2" customWidth="1"/>
    <col min="3" max="4" width="21.796875" style="3" customWidth="1"/>
    <col min="5" max="5" width="2.296875" style="2" customWidth="1"/>
    <col min="7" max="7" width="18.296875" style="137" customWidth="1"/>
    <col min="8" max="8" width="20.69921875" style="137" customWidth="1"/>
  </cols>
  <sheetData>
    <row r="1" spans="1:8">
      <c r="A1" s="1"/>
      <c r="E1" s="3"/>
    </row>
    <row r="2" spans="1:8" ht="20.399999999999999">
      <c r="A2" s="49"/>
      <c r="B2" s="127" t="s">
        <v>69</v>
      </c>
      <c r="C2" s="134"/>
      <c r="D2" s="134"/>
      <c r="E2" s="49"/>
    </row>
    <row r="3" spans="1:8">
      <c r="A3" s="1"/>
      <c r="B3" s="17"/>
      <c r="E3" s="3"/>
    </row>
    <row r="4" spans="1:8">
      <c r="B4" s="37" t="s">
        <v>13</v>
      </c>
      <c r="C4" s="38" t="s">
        <v>56</v>
      </c>
      <c r="D4" s="38" t="s">
        <v>57</v>
      </c>
      <c r="F4" s="231" t="s">
        <v>297</v>
      </c>
      <c r="G4" s="361" t="s">
        <v>323</v>
      </c>
      <c r="H4" s="362"/>
    </row>
    <row r="5" spans="1:8">
      <c r="B5" s="40"/>
      <c r="C5" s="76"/>
      <c r="D5" s="76"/>
      <c r="G5" s="137" t="s">
        <v>324</v>
      </c>
      <c r="H5" s="137" t="s">
        <v>325</v>
      </c>
    </row>
    <row r="6" spans="1:8">
      <c r="B6" s="251" t="s">
        <v>136</v>
      </c>
    </row>
    <row r="7" spans="1:8">
      <c r="B7" s="243" t="s">
        <v>58</v>
      </c>
      <c r="C7" s="31">
        <v>0.6</v>
      </c>
      <c r="D7" s="50">
        <v>0.5</v>
      </c>
      <c r="F7" t="s">
        <v>295</v>
      </c>
      <c r="G7" s="137" t="s">
        <v>326</v>
      </c>
    </row>
    <row r="8" spans="1:8" ht="28.8">
      <c r="B8" s="341" t="s">
        <v>328</v>
      </c>
      <c r="C8" s="31">
        <v>0.8</v>
      </c>
      <c r="D8" s="50">
        <v>0.6</v>
      </c>
      <c r="F8" t="s">
        <v>295</v>
      </c>
      <c r="G8" s="137" t="s">
        <v>326</v>
      </c>
    </row>
    <row r="9" spans="1:8">
      <c r="B9" s="243" t="s">
        <v>70</v>
      </c>
      <c r="C9" s="31">
        <v>0.6</v>
      </c>
      <c r="D9" s="50">
        <v>0.5</v>
      </c>
      <c r="F9" t="s">
        <v>296</v>
      </c>
      <c r="G9" s="137" t="s">
        <v>326</v>
      </c>
    </row>
    <row r="10" spans="1:8">
      <c r="B10" s="243" t="s">
        <v>71</v>
      </c>
      <c r="C10" s="31">
        <v>0.65</v>
      </c>
      <c r="D10" s="50">
        <v>0.55000000000000004</v>
      </c>
      <c r="F10" t="s">
        <v>296</v>
      </c>
      <c r="G10" s="137" t="s">
        <v>326</v>
      </c>
    </row>
    <row r="11" spans="1:8">
      <c r="B11" s="243" t="s">
        <v>72</v>
      </c>
      <c r="C11" s="31">
        <v>0.7</v>
      </c>
      <c r="D11" s="50">
        <v>0.6</v>
      </c>
      <c r="F11" t="s">
        <v>296</v>
      </c>
      <c r="G11" s="137" t="s">
        <v>326</v>
      </c>
    </row>
    <row r="12" spans="1:8">
      <c r="B12" s="243" t="s">
        <v>73</v>
      </c>
      <c r="C12" s="31">
        <v>0.75</v>
      </c>
      <c r="D12" s="50">
        <v>0.65</v>
      </c>
      <c r="F12" t="s">
        <v>296</v>
      </c>
      <c r="G12" s="137" t="s">
        <v>326</v>
      </c>
    </row>
    <row r="13" spans="1:8">
      <c r="B13" s="243" t="s">
        <v>74</v>
      </c>
      <c r="C13" s="31">
        <v>0.8</v>
      </c>
      <c r="D13" s="50">
        <v>0.7</v>
      </c>
      <c r="F13" t="s">
        <v>296</v>
      </c>
      <c r="G13" s="137" t="s">
        <v>326</v>
      </c>
    </row>
    <row r="14" spans="1:8">
      <c r="B14" s="243" t="s">
        <v>23</v>
      </c>
      <c r="C14" s="51" t="s">
        <v>75</v>
      </c>
      <c r="D14" s="52" t="s">
        <v>76</v>
      </c>
      <c r="F14" t="s">
        <v>296</v>
      </c>
      <c r="G14" s="137" t="s">
        <v>326</v>
      </c>
    </row>
    <row r="15" spans="1:8">
      <c r="B15" s="243" t="s">
        <v>24</v>
      </c>
      <c r="C15" s="51" t="s">
        <v>75</v>
      </c>
      <c r="D15" s="52" t="s">
        <v>76</v>
      </c>
      <c r="F15" t="s">
        <v>296</v>
      </c>
      <c r="G15" s="137" t="s">
        <v>326</v>
      </c>
    </row>
    <row r="16" spans="1:8">
      <c r="B16" s="243" t="s">
        <v>25</v>
      </c>
      <c r="C16" s="31">
        <v>1.4</v>
      </c>
      <c r="D16" s="50">
        <v>1</v>
      </c>
      <c r="F16" t="s">
        <v>295</v>
      </c>
      <c r="G16" s="137" t="s">
        <v>326</v>
      </c>
    </row>
    <row r="17" spans="2:8">
      <c r="B17" s="243" t="s">
        <v>28</v>
      </c>
      <c r="C17" s="31">
        <v>0.8</v>
      </c>
      <c r="D17" s="50">
        <v>0.6</v>
      </c>
      <c r="F17" t="s">
        <v>295</v>
      </c>
      <c r="G17" s="137" t="s">
        <v>326</v>
      </c>
    </row>
    <row r="18" spans="2:8">
      <c r="B18" s="243" t="s">
        <v>29</v>
      </c>
      <c r="C18" s="31" t="s">
        <v>10</v>
      </c>
      <c r="D18" s="50">
        <v>1</v>
      </c>
      <c r="F18" t="s">
        <v>295</v>
      </c>
      <c r="G18" s="137" t="s">
        <v>326</v>
      </c>
    </row>
    <row r="19" spans="2:8">
      <c r="B19" s="243" t="s">
        <v>32</v>
      </c>
      <c r="C19" s="31">
        <v>1.4</v>
      </c>
      <c r="D19" s="50">
        <v>1</v>
      </c>
      <c r="F19" t="s">
        <v>295</v>
      </c>
      <c r="G19" s="137" t="s">
        <v>326</v>
      </c>
    </row>
    <row r="20" spans="2:8">
      <c r="B20" s="243" t="s">
        <v>92</v>
      </c>
      <c r="C20" s="139">
        <v>1.4</v>
      </c>
      <c r="D20" s="138">
        <v>1</v>
      </c>
      <c r="F20" t="s">
        <v>295</v>
      </c>
      <c r="G20" s="137" t="s">
        <v>326</v>
      </c>
    </row>
    <row r="21" spans="2:8">
      <c r="B21" s="243" t="s">
        <v>33</v>
      </c>
      <c r="C21" s="140" t="s">
        <v>10</v>
      </c>
      <c r="D21" s="140" t="s">
        <v>10</v>
      </c>
    </row>
    <row r="22" spans="2:8">
      <c r="B22" s="243" t="s">
        <v>120</v>
      </c>
      <c r="C22" s="139">
        <v>0.6</v>
      </c>
      <c r="D22" s="138">
        <v>0.5</v>
      </c>
      <c r="F22" t="s">
        <v>295</v>
      </c>
      <c r="G22" s="137" t="s">
        <v>326</v>
      </c>
    </row>
    <row r="23" spans="2:8">
      <c r="B23" s="243" t="s">
        <v>121</v>
      </c>
      <c r="C23" s="139">
        <v>0.6</v>
      </c>
      <c r="D23" s="138">
        <v>0.5</v>
      </c>
      <c r="F23" t="s">
        <v>295</v>
      </c>
      <c r="G23" s="137" t="s">
        <v>326</v>
      </c>
    </row>
    <row r="24" spans="2:8">
      <c r="B24" s="243"/>
    </row>
    <row r="25" spans="2:8">
      <c r="B25" s="251" t="s">
        <v>106</v>
      </c>
      <c r="C25" s="31"/>
      <c r="D25" s="50"/>
    </row>
    <row r="26" spans="2:8">
      <c r="B26" s="243" t="s">
        <v>158</v>
      </c>
      <c r="C26" s="139">
        <v>0.6</v>
      </c>
      <c r="D26" s="138">
        <v>0.5</v>
      </c>
      <c r="E26" s="83"/>
      <c r="F26" t="s">
        <v>295</v>
      </c>
      <c r="G26" s="305"/>
      <c r="H26" s="137" t="s">
        <v>326</v>
      </c>
    </row>
    <row r="27" spans="2:8">
      <c r="B27" s="243" t="s">
        <v>100</v>
      </c>
      <c r="C27" s="139">
        <v>0.7</v>
      </c>
      <c r="D27" s="138">
        <v>0.6</v>
      </c>
      <c r="E27" s="83"/>
      <c r="F27" t="s">
        <v>295</v>
      </c>
      <c r="H27" s="137" t="s">
        <v>326</v>
      </c>
    </row>
    <row r="28" spans="2:8">
      <c r="B28" s="243" t="s">
        <v>98</v>
      </c>
      <c r="C28" s="139">
        <v>0.6</v>
      </c>
      <c r="D28" s="138">
        <v>0.5</v>
      </c>
      <c r="F28" t="s">
        <v>295</v>
      </c>
      <c r="G28" s="137" t="s">
        <v>326</v>
      </c>
    </row>
    <row r="29" spans="2:8">
      <c r="B29" s="243" t="s">
        <v>99</v>
      </c>
      <c r="C29" s="139">
        <v>0.7</v>
      </c>
      <c r="D29" s="138">
        <v>0.6</v>
      </c>
      <c r="F29" t="s">
        <v>295</v>
      </c>
      <c r="G29" s="137" t="s">
        <v>326</v>
      </c>
    </row>
    <row r="30" spans="2:8">
      <c r="B30" s="243" t="s">
        <v>322</v>
      </c>
      <c r="C30" s="139">
        <v>0.6</v>
      </c>
      <c r="D30" s="138">
        <v>0.5</v>
      </c>
      <c r="F30" t="s">
        <v>295</v>
      </c>
      <c r="G30" s="137" t="s">
        <v>326</v>
      </c>
    </row>
    <row r="31" spans="2:8">
      <c r="B31" s="243" t="s">
        <v>61</v>
      </c>
      <c r="C31" s="31">
        <v>0.6</v>
      </c>
      <c r="D31" s="50">
        <v>0.5</v>
      </c>
      <c r="F31" t="s">
        <v>295</v>
      </c>
      <c r="H31" s="137" t="s">
        <v>326</v>
      </c>
    </row>
    <row r="32" spans="2:8">
      <c r="B32" s="243" t="s">
        <v>62</v>
      </c>
      <c r="C32" s="31">
        <v>0.6</v>
      </c>
      <c r="D32" s="50">
        <v>0.5</v>
      </c>
      <c r="F32" t="s">
        <v>295</v>
      </c>
      <c r="G32" s="137" t="s">
        <v>326</v>
      </c>
    </row>
    <row r="33" spans="2:8">
      <c r="B33" s="243" t="s">
        <v>281</v>
      </c>
      <c r="C33" s="31">
        <v>0.6</v>
      </c>
      <c r="D33" s="50">
        <v>0.5</v>
      </c>
      <c r="F33" t="s">
        <v>295</v>
      </c>
      <c r="H33" s="137" t="s">
        <v>326</v>
      </c>
    </row>
    <row r="34" spans="2:8">
      <c r="B34" s="243" t="s">
        <v>29</v>
      </c>
      <c r="C34" s="31">
        <v>0.6</v>
      </c>
      <c r="D34" s="50">
        <v>0.5</v>
      </c>
      <c r="F34" t="s">
        <v>295</v>
      </c>
      <c r="G34" s="137" t="s">
        <v>326</v>
      </c>
    </row>
    <row r="35" spans="2:8">
      <c r="B35" s="243" t="s">
        <v>35</v>
      </c>
      <c r="C35" s="31">
        <v>0.6</v>
      </c>
      <c r="D35" s="50">
        <v>0.5</v>
      </c>
      <c r="F35" t="s">
        <v>295</v>
      </c>
      <c r="H35" s="137" t="s">
        <v>326</v>
      </c>
    </row>
    <row r="36" spans="2:8">
      <c r="B36" s="252" t="s">
        <v>126</v>
      </c>
      <c r="C36" s="139">
        <v>0.6</v>
      </c>
      <c r="D36" s="138">
        <v>0.5</v>
      </c>
      <c r="F36" t="s">
        <v>295</v>
      </c>
      <c r="H36" s="137" t="s">
        <v>326</v>
      </c>
    </row>
    <row r="37" spans="2:8">
      <c r="B37" s="252" t="s">
        <v>122</v>
      </c>
      <c r="C37" s="139">
        <v>0.6</v>
      </c>
      <c r="D37" s="138">
        <v>0.5</v>
      </c>
      <c r="F37" t="s">
        <v>296</v>
      </c>
      <c r="H37" s="137" t="s">
        <v>326</v>
      </c>
    </row>
    <row r="38" spans="2:8">
      <c r="B38" s="243" t="s">
        <v>94</v>
      </c>
      <c r="C38" s="139">
        <v>0.7</v>
      </c>
      <c r="D38" s="138">
        <v>0.6</v>
      </c>
      <c r="F38" t="s">
        <v>295</v>
      </c>
      <c r="H38" s="137" t="s">
        <v>326</v>
      </c>
    </row>
    <row r="39" spans="2:8">
      <c r="B39" s="243" t="s">
        <v>112</v>
      </c>
      <c r="C39" s="139">
        <v>0.7</v>
      </c>
      <c r="D39" s="138">
        <v>0.6</v>
      </c>
      <c r="F39" t="s">
        <v>295</v>
      </c>
      <c r="G39" s="137" t="s">
        <v>326</v>
      </c>
    </row>
    <row r="40" spans="2:8">
      <c r="B40" s="243" t="s">
        <v>95</v>
      </c>
      <c r="C40" s="139">
        <v>0.7</v>
      </c>
      <c r="D40" s="138">
        <v>0.6</v>
      </c>
      <c r="F40" t="s">
        <v>295</v>
      </c>
      <c r="H40" s="137" t="s">
        <v>326</v>
      </c>
    </row>
    <row r="41" spans="2:8">
      <c r="B41" s="252" t="s">
        <v>101</v>
      </c>
      <c r="C41" s="139">
        <v>1</v>
      </c>
      <c r="D41" s="138">
        <v>0.6</v>
      </c>
      <c r="F41" t="s">
        <v>295</v>
      </c>
      <c r="H41" s="137" t="s">
        <v>326</v>
      </c>
    </row>
    <row r="42" spans="2:8">
      <c r="B42" s="252" t="s">
        <v>110</v>
      </c>
      <c r="C42" s="139">
        <v>0.7</v>
      </c>
      <c r="D42" s="138">
        <v>0.5</v>
      </c>
      <c r="F42" t="s">
        <v>295</v>
      </c>
      <c r="G42" s="137" t="s">
        <v>326</v>
      </c>
    </row>
    <row r="43" spans="2:8">
      <c r="B43" s="252" t="s">
        <v>125</v>
      </c>
      <c r="C43" s="139">
        <v>0.7</v>
      </c>
      <c r="D43" s="138">
        <v>0.5</v>
      </c>
      <c r="F43" t="s">
        <v>295</v>
      </c>
      <c r="G43" s="137" t="s">
        <v>326</v>
      </c>
    </row>
    <row r="44" spans="2:8">
      <c r="B44" s="243" t="s">
        <v>36</v>
      </c>
      <c r="C44" s="31">
        <v>0.6</v>
      </c>
      <c r="D44" s="50">
        <v>0.5</v>
      </c>
      <c r="F44" t="s">
        <v>295</v>
      </c>
      <c r="G44" s="137" t="s">
        <v>326</v>
      </c>
    </row>
    <row r="45" spans="2:8">
      <c r="B45" s="243" t="s">
        <v>38</v>
      </c>
      <c r="C45" s="31">
        <v>0.8</v>
      </c>
      <c r="D45" s="50">
        <v>0.7</v>
      </c>
      <c r="F45" t="s">
        <v>295</v>
      </c>
      <c r="H45" s="137" t="s">
        <v>326</v>
      </c>
    </row>
    <row r="46" spans="2:8">
      <c r="B46" s="243" t="s">
        <v>39</v>
      </c>
      <c r="C46" s="31">
        <v>0.8</v>
      </c>
      <c r="D46" s="138">
        <v>0.6</v>
      </c>
      <c r="F46" t="s">
        <v>295</v>
      </c>
      <c r="H46" s="137" t="s">
        <v>326</v>
      </c>
    </row>
    <row r="47" spans="2:8">
      <c r="B47" s="243" t="s">
        <v>37</v>
      </c>
      <c r="C47" s="139">
        <v>1.6</v>
      </c>
      <c r="D47" s="138">
        <v>1</v>
      </c>
      <c r="F47" t="s">
        <v>296</v>
      </c>
      <c r="H47" s="137" t="s">
        <v>326</v>
      </c>
    </row>
    <row r="48" spans="2:8">
      <c r="B48" s="243" t="s">
        <v>40</v>
      </c>
      <c r="C48" s="31">
        <v>1.2</v>
      </c>
      <c r="D48" s="138">
        <v>1</v>
      </c>
      <c r="F48" t="s">
        <v>295</v>
      </c>
      <c r="H48" s="137" t="s">
        <v>326</v>
      </c>
    </row>
    <row r="49" spans="2:8">
      <c r="B49" s="243" t="s">
        <v>41</v>
      </c>
      <c r="C49" s="31">
        <v>1</v>
      </c>
      <c r="D49" s="138">
        <v>1</v>
      </c>
      <c r="F49" t="s">
        <v>295</v>
      </c>
      <c r="H49" s="137" t="s">
        <v>326</v>
      </c>
    </row>
    <row r="50" spans="2:8">
      <c r="B50" s="243" t="s">
        <v>42</v>
      </c>
      <c r="C50" s="31">
        <v>1</v>
      </c>
      <c r="D50" s="50">
        <v>0.8</v>
      </c>
      <c r="F50" t="s">
        <v>295</v>
      </c>
      <c r="G50" s="137" t="s">
        <v>326</v>
      </c>
    </row>
    <row r="51" spans="2:8">
      <c r="B51" s="243" t="s">
        <v>43</v>
      </c>
      <c r="C51" s="31" t="s">
        <v>79</v>
      </c>
      <c r="D51" s="50" t="s">
        <v>80</v>
      </c>
      <c r="F51" t="s">
        <v>295</v>
      </c>
      <c r="G51" s="137" t="s">
        <v>326</v>
      </c>
    </row>
    <row r="52" spans="2:8">
      <c r="B52" s="243" t="s">
        <v>30</v>
      </c>
      <c r="C52" s="51" t="s">
        <v>79</v>
      </c>
      <c r="D52" s="52" t="s">
        <v>80</v>
      </c>
      <c r="F52" t="s">
        <v>295</v>
      </c>
      <c r="G52" s="137" t="s">
        <v>326</v>
      </c>
    </row>
    <row r="53" spans="2:8">
      <c r="B53" s="243" t="s">
        <v>31</v>
      </c>
      <c r="C53" s="31">
        <v>1</v>
      </c>
      <c r="D53" s="50">
        <v>0.8</v>
      </c>
      <c r="F53" t="s">
        <v>295</v>
      </c>
      <c r="G53" s="137" t="s">
        <v>326</v>
      </c>
    </row>
    <row r="54" spans="2:8">
      <c r="B54" s="243" t="s">
        <v>44</v>
      </c>
      <c r="C54" s="31">
        <v>2</v>
      </c>
      <c r="D54" s="50">
        <v>1.6</v>
      </c>
      <c r="F54" t="s">
        <v>295</v>
      </c>
      <c r="G54" s="137" t="s">
        <v>326</v>
      </c>
    </row>
    <row r="55" spans="2:8">
      <c r="B55" s="243"/>
      <c r="C55" s="31"/>
      <c r="D55" s="50"/>
    </row>
    <row r="56" spans="2:8">
      <c r="B56" s="253" t="s">
        <v>105</v>
      </c>
      <c r="C56" s="31"/>
      <c r="D56" s="50"/>
    </row>
    <row r="57" spans="2:8">
      <c r="B57" s="243" t="s">
        <v>29</v>
      </c>
      <c r="C57" s="31" t="s">
        <v>10</v>
      </c>
      <c r="D57" s="50">
        <v>1</v>
      </c>
      <c r="F57" t="s">
        <v>295</v>
      </c>
      <c r="G57" s="137" t="s">
        <v>326</v>
      </c>
    </row>
    <row r="58" spans="2:8">
      <c r="B58" s="243" t="s">
        <v>282</v>
      </c>
      <c r="C58" s="31" t="s">
        <v>10</v>
      </c>
      <c r="D58" s="50" t="s">
        <v>10</v>
      </c>
      <c r="G58" s="137" t="s">
        <v>326</v>
      </c>
    </row>
    <row r="59" spans="2:8">
      <c r="B59" s="243" t="s">
        <v>25</v>
      </c>
      <c r="C59" s="31">
        <v>1.4</v>
      </c>
      <c r="D59" s="50">
        <v>1</v>
      </c>
      <c r="F59" t="s">
        <v>295</v>
      </c>
      <c r="G59" s="137" t="s">
        <v>326</v>
      </c>
    </row>
    <row r="60" spans="2:8">
      <c r="B60" s="243" t="s">
        <v>26</v>
      </c>
      <c r="C60" s="51" t="s">
        <v>77</v>
      </c>
      <c r="D60" s="52" t="s">
        <v>78</v>
      </c>
      <c r="F60" t="s">
        <v>295</v>
      </c>
      <c r="G60" s="137" t="s">
        <v>326</v>
      </c>
    </row>
    <row r="61" spans="2:8">
      <c r="B61" s="243" t="s">
        <v>60</v>
      </c>
      <c r="C61" s="306">
        <v>1</v>
      </c>
      <c r="D61" s="50">
        <v>0.8</v>
      </c>
      <c r="F61" t="s">
        <v>295</v>
      </c>
      <c r="G61" s="137" t="s">
        <v>326</v>
      </c>
    </row>
    <row r="62" spans="2:8">
      <c r="B62" s="252" t="s">
        <v>327</v>
      </c>
      <c r="C62" s="306">
        <v>3</v>
      </c>
      <c r="D62" s="307">
        <v>2</v>
      </c>
      <c r="F62" t="s">
        <v>295</v>
      </c>
      <c r="H62" s="137" t="s">
        <v>326</v>
      </c>
    </row>
    <row r="63" spans="2:8">
      <c r="C63" s="2"/>
      <c r="D63" s="2"/>
    </row>
    <row r="64" spans="2:8">
      <c r="C64" s="2"/>
      <c r="D64" s="2"/>
    </row>
    <row r="65" spans="1:5">
      <c r="A65" s="5"/>
      <c r="B65" s="53" t="s">
        <v>81</v>
      </c>
      <c r="C65" s="54"/>
      <c r="D65" s="54"/>
      <c r="E65" s="55"/>
    </row>
    <row r="66" spans="1:5">
      <c r="B66" s="7" t="s">
        <v>82</v>
      </c>
      <c r="C66" s="2"/>
      <c r="D66" s="2"/>
    </row>
    <row r="67" spans="1:5">
      <c r="B67" s="7" t="s">
        <v>83</v>
      </c>
      <c r="C67" s="2"/>
      <c r="D67" s="2"/>
    </row>
    <row r="68" spans="1:5">
      <c r="B68" s="7" t="s">
        <v>84</v>
      </c>
      <c r="C68" s="2"/>
      <c r="D68" s="2"/>
    </row>
    <row r="69" spans="1:5">
      <c r="C69" s="2"/>
      <c r="D69" s="2"/>
    </row>
    <row r="70" spans="1:5">
      <c r="A70" s="35"/>
      <c r="B70" s="141" t="s">
        <v>223</v>
      </c>
      <c r="C70" s="35"/>
      <c r="D70" s="35"/>
      <c r="E70" s="35"/>
    </row>
    <row r="71" spans="1:5">
      <c r="A71" s="35"/>
      <c r="B71" s="35" t="s">
        <v>298</v>
      </c>
      <c r="C71" s="35"/>
      <c r="D71" s="35"/>
      <c r="E71" s="35"/>
    </row>
    <row r="72" spans="1:5">
      <c r="A72" s="35"/>
      <c r="B72" s="35" t="s">
        <v>299</v>
      </c>
      <c r="C72" s="35"/>
      <c r="D72" s="35"/>
      <c r="E72" s="35"/>
    </row>
    <row r="73" spans="1:5">
      <c r="A73" s="35"/>
      <c r="B73" s="35"/>
      <c r="C73" s="35"/>
      <c r="D73" s="35"/>
      <c r="E73" s="35"/>
    </row>
    <row r="74" spans="1:5">
      <c r="A74" s="35"/>
      <c r="B74" s="35"/>
      <c r="C74" s="35"/>
      <c r="D74" s="35"/>
      <c r="E74" s="35"/>
    </row>
    <row r="75" spans="1:5">
      <c r="A75" s="35"/>
      <c r="B75" s="35"/>
      <c r="C75" s="35"/>
      <c r="D75" s="35"/>
      <c r="E75" s="35"/>
    </row>
    <row r="76" spans="1:5">
      <c r="A76" s="35"/>
      <c r="B76" s="35"/>
      <c r="C76" s="35"/>
      <c r="D76" s="35"/>
      <c r="E76" s="35"/>
    </row>
    <row r="77" spans="1:5">
      <c r="A77" s="35"/>
      <c r="B77" s="35"/>
      <c r="C77" s="35"/>
      <c r="D77" s="35"/>
      <c r="E77" s="35"/>
    </row>
    <row r="78" spans="1:5">
      <c r="A78" s="35"/>
      <c r="B78" s="35"/>
      <c r="C78" s="35"/>
      <c r="D78" s="35"/>
      <c r="E78" s="35"/>
    </row>
    <row r="79" spans="1:5">
      <c r="A79" s="35"/>
      <c r="B79" s="35"/>
      <c r="C79" s="35"/>
      <c r="D79" s="35"/>
      <c r="E79" s="35"/>
    </row>
    <row r="80" spans="1:5">
      <c r="A80" s="35"/>
      <c r="B80" s="35"/>
      <c r="C80" s="35"/>
      <c r="D80" s="35"/>
      <c r="E80" s="35"/>
    </row>
    <row r="81" spans="1:5">
      <c r="A81" s="35"/>
      <c r="B81" s="35"/>
      <c r="C81" s="35"/>
      <c r="D81" s="35"/>
      <c r="E81" s="35"/>
    </row>
    <row r="82" spans="1:5">
      <c r="A82" s="35"/>
      <c r="B82" s="35"/>
      <c r="C82" s="35"/>
      <c r="D82" s="35"/>
      <c r="E82" s="35"/>
    </row>
    <row r="83" spans="1:5">
      <c r="A83" s="35"/>
      <c r="B83" s="35"/>
      <c r="C83" s="35"/>
      <c r="D83" s="35"/>
      <c r="E83" s="35"/>
    </row>
    <row r="84" spans="1:5">
      <c r="A84" s="35"/>
      <c r="B84" s="35"/>
      <c r="C84" s="35"/>
      <c r="D84" s="35"/>
      <c r="E84" s="35"/>
    </row>
    <row r="85" spans="1:5">
      <c r="A85" s="35"/>
      <c r="B85" s="35"/>
      <c r="C85" s="35"/>
      <c r="D85" s="35"/>
      <c r="E85" s="35"/>
    </row>
    <row r="86" spans="1:5">
      <c r="A86" s="35"/>
      <c r="B86" s="35"/>
      <c r="C86" s="35"/>
      <c r="D86" s="35"/>
      <c r="E86" s="35"/>
    </row>
    <row r="87" spans="1:5">
      <c r="A87" s="35"/>
      <c r="B87" s="35"/>
      <c r="C87" s="35"/>
      <c r="D87" s="35"/>
      <c r="E87" s="35"/>
    </row>
    <row r="88" spans="1:5">
      <c r="A88" s="35"/>
      <c r="B88" s="35"/>
      <c r="C88" s="35"/>
      <c r="D88" s="35"/>
      <c r="E88" s="35"/>
    </row>
    <row r="89" spans="1:5">
      <c r="A89" s="35"/>
      <c r="B89" s="35"/>
      <c r="C89" s="35"/>
      <c r="D89" s="35"/>
      <c r="E89" s="35"/>
    </row>
    <row r="90" spans="1:5">
      <c r="A90" s="35"/>
      <c r="B90" s="35"/>
      <c r="C90" s="35"/>
      <c r="D90" s="35"/>
      <c r="E90" s="35"/>
    </row>
    <row r="91" spans="1:5">
      <c r="A91" s="35"/>
      <c r="B91" s="35"/>
      <c r="C91" s="35"/>
      <c r="D91" s="35"/>
      <c r="E91" s="35"/>
    </row>
    <row r="92" spans="1:5">
      <c r="A92" s="35"/>
      <c r="B92" s="35"/>
      <c r="C92" s="35"/>
      <c r="D92" s="35"/>
      <c r="E92" s="35"/>
    </row>
    <row r="93" spans="1:5">
      <c r="A93" s="35"/>
      <c r="B93" s="35"/>
      <c r="C93" s="35"/>
      <c r="D93" s="35"/>
      <c r="E93" s="35"/>
    </row>
    <row r="94" spans="1:5">
      <c r="A94" s="35"/>
      <c r="B94" s="35"/>
      <c r="C94" s="35"/>
      <c r="D94" s="35"/>
      <c r="E94" s="35"/>
    </row>
    <row r="95" spans="1:5">
      <c r="A95" s="35"/>
      <c r="B95" s="35"/>
      <c r="C95" s="35"/>
      <c r="D95" s="35"/>
      <c r="E95" s="35"/>
    </row>
    <row r="96" spans="1:5">
      <c r="A96" s="35"/>
      <c r="B96" s="35"/>
      <c r="C96" s="35"/>
      <c r="D96" s="35"/>
      <c r="E96" s="35"/>
    </row>
    <row r="97" spans="1:5">
      <c r="A97" s="35"/>
      <c r="B97" s="35"/>
      <c r="C97" s="35"/>
      <c r="D97" s="35"/>
      <c r="E97" s="35"/>
    </row>
    <row r="98" spans="1:5">
      <c r="A98" s="35"/>
      <c r="B98" s="35"/>
      <c r="C98" s="35"/>
      <c r="D98" s="35"/>
      <c r="E98" s="35"/>
    </row>
    <row r="99" spans="1:5">
      <c r="A99" s="35"/>
      <c r="B99" s="35"/>
      <c r="C99" s="35"/>
      <c r="D99" s="35"/>
      <c r="E99" s="35"/>
    </row>
    <row r="100" spans="1:5">
      <c r="A100" s="35"/>
      <c r="B100" s="35"/>
      <c r="C100" s="35"/>
      <c r="D100" s="35"/>
      <c r="E100" s="35"/>
    </row>
    <row r="101" spans="1:5">
      <c r="A101" s="35"/>
      <c r="B101" s="35"/>
      <c r="C101" s="35"/>
      <c r="D101" s="35"/>
      <c r="E101" s="35"/>
    </row>
    <row r="102" spans="1:5">
      <c r="A102" s="35"/>
      <c r="B102" s="35"/>
      <c r="C102" s="35"/>
      <c r="D102" s="35"/>
      <c r="E102" s="35"/>
    </row>
    <row r="103" spans="1:5">
      <c r="A103" s="35"/>
      <c r="B103" s="35"/>
      <c r="C103" s="35"/>
      <c r="D103" s="35"/>
      <c r="E103" s="35"/>
    </row>
    <row r="104" spans="1:5">
      <c r="A104" s="35"/>
      <c r="B104" s="35"/>
      <c r="C104" s="35"/>
      <c r="D104" s="35"/>
      <c r="E104" s="35"/>
    </row>
    <row r="105" spans="1:5">
      <c r="A105" s="35"/>
      <c r="B105" s="35"/>
      <c r="C105" s="35"/>
      <c r="D105" s="35"/>
      <c r="E105" s="35"/>
    </row>
    <row r="106" spans="1:5">
      <c r="A106" s="35"/>
      <c r="B106" s="35"/>
      <c r="C106" s="35"/>
      <c r="D106" s="35"/>
      <c r="E106" s="35"/>
    </row>
    <row r="107" spans="1:5">
      <c r="A107" s="35"/>
      <c r="B107" s="35"/>
      <c r="C107" s="35"/>
      <c r="D107" s="35"/>
      <c r="E107" s="35"/>
    </row>
    <row r="108" spans="1:5">
      <c r="A108" s="35"/>
      <c r="B108" s="35"/>
      <c r="C108" s="35"/>
      <c r="D108" s="35"/>
      <c r="E108" s="35"/>
    </row>
    <row r="109" spans="1:5">
      <c r="A109" s="35"/>
      <c r="B109" s="35"/>
      <c r="C109" s="35"/>
      <c r="D109" s="35"/>
      <c r="E109" s="35"/>
    </row>
    <row r="110" spans="1:5">
      <c r="A110" s="35"/>
      <c r="B110" s="35"/>
      <c r="C110" s="35"/>
      <c r="D110" s="35"/>
      <c r="E110" s="35"/>
    </row>
    <row r="111" spans="1:5">
      <c r="A111" s="35"/>
      <c r="B111" s="35"/>
      <c r="C111" s="35"/>
      <c r="D111" s="35"/>
      <c r="E111" s="35"/>
    </row>
    <row r="112" spans="1:5">
      <c r="A112" s="35"/>
      <c r="B112" s="35"/>
      <c r="C112" s="35"/>
      <c r="D112" s="35"/>
      <c r="E112" s="35"/>
    </row>
    <row r="113" spans="1:5">
      <c r="A113" s="35"/>
      <c r="B113" s="35"/>
      <c r="C113" s="35"/>
      <c r="D113" s="35"/>
      <c r="E113" s="35"/>
    </row>
    <row r="114" spans="1:5">
      <c r="A114" s="35"/>
      <c r="B114" s="35"/>
      <c r="C114" s="35"/>
      <c r="D114" s="35"/>
      <c r="E114" s="35"/>
    </row>
    <row r="115" spans="1:5">
      <c r="A115" s="35"/>
      <c r="B115" s="35"/>
      <c r="C115" s="35"/>
      <c r="D115" s="35"/>
      <c r="E115" s="35"/>
    </row>
    <row r="116" spans="1:5">
      <c r="A116" s="35"/>
      <c r="B116" s="35"/>
      <c r="C116" s="35"/>
      <c r="D116" s="35"/>
      <c r="E116" s="35"/>
    </row>
    <row r="117" spans="1:5">
      <c r="A117" s="35"/>
      <c r="B117" s="35"/>
      <c r="C117" s="35"/>
      <c r="D117" s="35"/>
      <c r="E117" s="35"/>
    </row>
    <row r="118" spans="1:5">
      <c r="A118" s="35"/>
      <c r="B118" s="35"/>
      <c r="C118" s="35"/>
      <c r="D118" s="35"/>
      <c r="E118" s="35"/>
    </row>
    <row r="119" spans="1:5">
      <c r="A119" s="35"/>
      <c r="B119" s="35"/>
      <c r="C119" s="35"/>
      <c r="D119" s="35"/>
      <c r="E119" s="35"/>
    </row>
    <row r="120" spans="1:5">
      <c r="A120" s="35"/>
      <c r="B120" s="35"/>
      <c r="C120" s="35"/>
      <c r="D120" s="35"/>
      <c r="E120" s="35"/>
    </row>
    <row r="121" spans="1:5">
      <c r="A121" s="35"/>
      <c r="B121" s="35"/>
      <c r="C121" s="35"/>
      <c r="D121" s="35"/>
      <c r="E121" s="35"/>
    </row>
    <row r="122" spans="1:5">
      <c r="A122" s="35"/>
      <c r="B122" s="35"/>
      <c r="C122" s="35"/>
      <c r="D122" s="35"/>
      <c r="E122" s="35"/>
    </row>
    <row r="123" spans="1:5">
      <c r="A123" s="35"/>
      <c r="B123" s="35"/>
      <c r="C123" s="35"/>
      <c r="D123" s="35"/>
      <c r="E123" s="35"/>
    </row>
    <row r="124" spans="1:5">
      <c r="A124" s="35"/>
      <c r="B124" s="35"/>
      <c r="C124" s="35"/>
      <c r="D124" s="35"/>
      <c r="E124" s="35"/>
    </row>
    <row r="125" spans="1:5">
      <c r="A125" s="35"/>
      <c r="B125" s="35"/>
      <c r="C125" s="35"/>
      <c r="D125" s="35"/>
      <c r="E125" s="35"/>
    </row>
    <row r="126" spans="1:5">
      <c r="A126" s="35"/>
      <c r="B126" s="35"/>
      <c r="C126" s="35"/>
      <c r="D126" s="35"/>
      <c r="E126" s="35"/>
    </row>
    <row r="127" spans="1:5">
      <c r="A127" s="35"/>
      <c r="B127" s="35"/>
      <c r="C127" s="35"/>
      <c r="D127" s="35"/>
      <c r="E127" s="35"/>
    </row>
    <row r="128" spans="1:5">
      <c r="A128" s="35"/>
      <c r="B128" s="35"/>
      <c r="C128" s="35"/>
      <c r="D128" s="35"/>
      <c r="E128" s="35"/>
    </row>
    <row r="129" spans="1:5">
      <c r="A129" s="35"/>
      <c r="B129" s="35"/>
      <c r="C129" s="35"/>
      <c r="D129" s="35"/>
      <c r="E129" s="35"/>
    </row>
    <row r="130" spans="1:5">
      <c r="A130" s="35"/>
      <c r="B130" s="35"/>
      <c r="C130" s="35"/>
      <c r="D130" s="35"/>
      <c r="E130" s="35"/>
    </row>
    <row r="131" spans="1:5">
      <c r="A131" s="35"/>
      <c r="B131" s="35"/>
      <c r="C131" s="35"/>
      <c r="D131" s="35"/>
      <c r="E131" s="35"/>
    </row>
    <row r="132" spans="1:5">
      <c r="A132" s="35"/>
      <c r="B132" s="35"/>
      <c r="C132" s="35"/>
      <c r="D132" s="35"/>
      <c r="E132" s="35"/>
    </row>
    <row r="133" spans="1:5">
      <c r="A133" s="35"/>
      <c r="B133" s="35"/>
      <c r="C133" s="35"/>
      <c r="D133" s="35"/>
      <c r="E133" s="35"/>
    </row>
    <row r="134" spans="1:5">
      <c r="A134" s="35"/>
      <c r="B134" s="35"/>
      <c r="C134" s="35"/>
      <c r="D134" s="35"/>
      <c r="E134" s="35"/>
    </row>
    <row r="135" spans="1:5">
      <c r="A135" s="35"/>
      <c r="B135" s="35"/>
      <c r="C135" s="35"/>
      <c r="D135" s="35"/>
      <c r="E135" s="35"/>
    </row>
    <row r="136" spans="1:5">
      <c r="A136" s="35"/>
      <c r="B136" s="35"/>
      <c r="C136" s="35"/>
      <c r="D136" s="35"/>
      <c r="E136" s="35"/>
    </row>
    <row r="137" spans="1:5">
      <c r="A137" s="35"/>
      <c r="B137" s="35"/>
      <c r="C137" s="35"/>
      <c r="D137" s="35"/>
      <c r="E137" s="35"/>
    </row>
    <row r="138" spans="1:5">
      <c r="A138" s="35"/>
      <c r="B138" s="35"/>
      <c r="C138" s="35"/>
      <c r="D138" s="35"/>
      <c r="E138" s="35"/>
    </row>
    <row r="139" spans="1:5">
      <c r="A139" s="35"/>
      <c r="B139" s="35"/>
      <c r="C139" s="35"/>
      <c r="D139" s="35"/>
      <c r="E139" s="35"/>
    </row>
    <row r="140" spans="1:5">
      <c r="A140" s="35"/>
      <c r="B140" s="35"/>
      <c r="C140" s="35"/>
      <c r="D140" s="35"/>
      <c r="E140" s="35"/>
    </row>
    <row r="141" spans="1:5">
      <c r="A141" s="35"/>
      <c r="B141" s="35"/>
      <c r="C141" s="35"/>
      <c r="D141" s="35"/>
      <c r="E141" s="35"/>
    </row>
    <row r="142" spans="1:5">
      <c r="A142" s="35"/>
      <c r="B142" s="35"/>
      <c r="C142" s="35"/>
      <c r="D142" s="35"/>
      <c r="E142" s="35"/>
    </row>
    <row r="143" spans="1:5">
      <c r="A143" s="35"/>
      <c r="B143" s="35"/>
      <c r="C143" s="35"/>
      <c r="D143" s="35"/>
      <c r="E143" s="35"/>
    </row>
    <row r="144" spans="1:5">
      <c r="A144" s="35"/>
      <c r="B144" s="35"/>
      <c r="C144" s="35"/>
      <c r="D144" s="35"/>
      <c r="E144" s="35"/>
    </row>
    <row r="145" spans="1:5">
      <c r="A145" s="35"/>
      <c r="B145" s="35"/>
      <c r="C145" s="35"/>
      <c r="D145" s="35"/>
      <c r="E145" s="35"/>
    </row>
    <row r="146" spans="1:5">
      <c r="A146" s="35"/>
      <c r="B146" s="35"/>
      <c r="C146" s="35"/>
      <c r="D146" s="35"/>
      <c r="E146" s="35"/>
    </row>
    <row r="147" spans="1:5">
      <c r="A147" s="35"/>
      <c r="B147" s="35"/>
      <c r="C147" s="35"/>
      <c r="D147" s="35"/>
      <c r="E147" s="35"/>
    </row>
    <row r="148" spans="1:5">
      <c r="A148" s="35"/>
      <c r="B148" s="35"/>
      <c r="C148" s="35"/>
      <c r="D148" s="35"/>
      <c r="E148" s="35"/>
    </row>
    <row r="149" spans="1:5">
      <c r="A149" s="35"/>
      <c r="B149" s="35"/>
      <c r="C149" s="35"/>
      <c r="D149" s="35"/>
      <c r="E149" s="35"/>
    </row>
    <row r="150" spans="1:5">
      <c r="A150" s="35"/>
      <c r="B150" s="35"/>
      <c r="C150" s="35"/>
      <c r="D150" s="35"/>
      <c r="E150" s="35"/>
    </row>
    <row r="151" spans="1:5">
      <c r="A151" s="35"/>
      <c r="B151" s="35"/>
      <c r="C151" s="35"/>
      <c r="D151" s="35"/>
      <c r="E151" s="35"/>
    </row>
    <row r="152" spans="1:5">
      <c r="A152" s="35"/>
      <c r="B152" s="35"/>
      <c r="C152" s="35"/>
      <c r="D152" s="35"/>
      <c r="E152" s="35"/>
    </row>
    <row r="153" spans="1:5">
      <c r="A153" s="35"/>
      <c r="B153" s="35"/>
      <c r="C153" s="35"/>
      <c r="D153" s="35"/>
      <c r="E153" s="35"/>
    </row>
    <row r="154" spans="1:5">
      <c r="A154" s="35"/>
      <c r="B154" s="35"/>
      <c r="C154" s="35"/>
      <c r="D154" s="35"/>
      <c r="E154" s="35"/>
    </row>
    <row r="155" spans="1:5">
      <c r="A155" s="35"/>
      <c r="B155" s="35"/>
      <c r="C155" s="35"/>
      <c r="D155" s="35"/>
      <c r="E155" s="35"/>
    </row>
    <row r="156" spans="1:5">
      <c r="A156" s="35"/>
      <c r="B156" s="35"/>
      <c r="C156" s="35"/>
      <c r="D156" s="35"/>
      <c r="E156" s="35"/>
    </row>
    <row r="157" spans="1:5">
      <c r="A157" s="35"/>
      <c r="B157" s="35"/>
      <c r="C157" s="35"/>
      <c r="D157" s="35"/>
      <c r="E157" s="35"/>
    </row>
    <row r="158" spans="1:5">
      <c r="A158" s="35"/>
      <c r="B158" s="35"/>
      <c r="C158" s="35"/>
      <c r="D158" s="35"/>
      <c r="E158" s="35"/>
    </row>
    <row r="159" spans="1:5">
      <c r="A159" s="35"/>
      <c r="B159" s="35"/>
      <c r="C159" s="35"/>
      <c r="D159" s="35"/>
      <c r="E159" s="35"/>
    </row>
    <row r="160" spans="1:5">
      <c r="A160" s="35"/>
      <c r="B160" s="35"/>
      <c r="C160" s="35"/>
      <c r="D160" s="35"/>
      <c r="E160" s="35"/>
    </row>
    <row r="161" spans="1:5">
      <c r="A161" s="35"/>
      <c r="B161" s="35"/>
      <c r="C161" s="35"/>
      <c r="D161" s="35"/>
      <c r="E161" s="35"/>
    </row>
    <row r="162" spans="1:5">
      <c r="A162" s="35"/>
      <c r="B162" s="35"/>
      <c r="C162" s="35"/>
      <c r="D162" s="35"/>
      <c r="E162" s="35"/>
    </row>
    <row r="163" spans="1:5">
      <c r="A163" s="35"/>
      <c r="B163" s="35"/>
      <c r="C163" s="35"/>
      <c r="D163" s="35"/>
      <c r="E163" s="35"/>
    </row>
    <row r="164" spans="1:5">
      <c r="A164" s="35"/>
      <c r="B164" s="35"/>
      <c r="C164" s="35"/>
      <c r="D164" s="35"/>
      <c r="E164" s="35"/>
    </row>
    <row r="165" spans="1:5">
      <c r="A165" s="35"/>
      <c r="B165" s="35"/>
      <c r="C165" s="35"/>
      <c r="D165" s="35"/>
      <c r="E165" s="35"/>
    </row>
    <row r="166" spans="1:5">
      <c r="A166" s="35"/>
      <c r="B166" s="35"/>
      <c r="C166" s="35"/>
      <c r="D166" s="35"/>
      <c r="E166" s="35"/>
    </row>
    <row r="167" spans="1:5">
      <c r="A167" s="35"/>
      <c r="B167" s="35"/>
      <c r="C167" s="35"/>
      <c r="D167" s="35"/>
      <c r="E167" s="35"/>
    </row>
    <row r="168" spans="1:5">
      <c r="A168" s="35"/>
      <c r="B168" s="35"/>
      <c r="C168" s="35"/>
      <c r="D168" s="35"/>
      <c r="E168" s="35"/>
    </row>
    <row r="169" spans="1:5">
      <c r="A169" s="35"/>
      <c r="B169" s="35"/>
      <c r="C169" s="35"/>
      <c r="D169" s="35"/>
      <c r="E169" s="35"/>
    </row>
    <row r="170" spans="1:5">
      <c r="A170" s="35"/>
      <c r="B170" s="35"/>
      <c r="C170" s="35"/>
      <c r="D170" s="35"/>
      <c r="E170" s="35"/>
    </row>
    <row r="171" spans="1:5">
      <c r="A171" s="35"/>
      <c r="B171" s="35"/>
      <c r="C171" s="35"/>
      <c r="D171" s="35"/>
      <c r="E171" s="35"/>
    </row>
    <row r="172" spans="1:5">
      <c r="A172" s="35"/>
      <c r="B172" s="35"/>
      <c r="C172" s="35"/>
      <c r="D172" s="35"/>
      <c r="E172" s="35"/>
    </row>
    <row r="173" spans="1:5">
      <c r="A173" s="35"/>
      <c r="B173" s="35"/>
      <c r="C173" s="35"/>
      <c r="D173" s="35"/>
      <c r="E173" s="35"/>
    </row>
    <row r="174" spans="1:5">
      <c r="A174" s="35"/>
      <c r="B174" s="35"/>
      <c r="C174" s="35"/>
      <c r="D174" s="35"/>
      <c r="E174" s="35"/>
    </row>
    <row r="175" spans="1:5">
      <c r="A175" s="35"/>
      <c r="B175" s="35"/>
      <c r="C175" s="35"/>
      <c r="D175" s="35"/>
      <c r="E175" s="35"/>
    </row>
    <row r="176" spans="1:5">
      <c r="A176" s="35"/>
      <c r="B176" s="35"/>
      <c r="C176" s="35"/>
      <c r="D176" s="35"/>
      <c r="E176" s="35"/>
    </row>
    <row r="177" spans="1:5">
      <c r="A177" s="35"/>
      <c r="B177" s="35"/>
      <c r="C177" s="35"/>
      <c r="D177" s="35"/>
      <c r="E177" s="35"/>
    </row>
    <row r="178" spans="1:5">
      <c r="A178" s="35"/>
      <c r="B178" s="35"/>
      <c r="C178" s="35"/>
      <c r="D178" s="35"/>
      <c r="E178" s="35"/>
    </row>
    <row r="179" spans="1:5">
      <c r="A179" s="35"/>
      <c r="B179" s="35"/>
      <c r="C179" s="35"/>
      <c r="D179" s="35"/>
      <c r="E179" s="35"/>
    </row>
    <row r="180" spans="1:5">
      <c r="A180" s="35"/>
      <c r="B180" s="35"/>
      <c r="C180" s="35"/>
      <c r="D180" s="35"/>
      <c r="E180" s="35"/>
    </row>
    <row r="181" spans="1:5">
      <c r="A181" s="35"/>
      <c r="B181" s="35"/>
      <c r="C181" s="35"/>
      <c r="D181" s="35"/>
      <c r="E181" s="35"/>
    </row>
    <row r="182" spans="1:5">
      <c r="A182" s="35"/>
      <c r="B182" s="35"/>
      <c r="C182" s="35"/>
      <c r="D182" s="35"/>
      <c r="E182" s="35"/>
    </row>
    <row r="183" spans="1:5">
      <c r="A183" s="35"/>
      <c r="B183" s="35"/>
      <c r="C183" s="35"/>
      <c r="D183" s="35"/>
      <c r="E183" s="35"/>
    </row>
    <row r="184" spans="1:5">
      <c r="A184" s="35"/>
      <c r="B184" s="35"/>
      <c r="C184" s="35"/>
      <c r="D184" s="35"/>
      <c r="E184" s="35"/>
    </row>
    <row r="185" spans="1:5">
      <c r="A185" s="35"/>
      <c r="B185" s="35"/>
      <c r="C185" s="35"/>
      <c r="D185" s="35"/>
      <c r="E185" s="35"/>
    </row>
    <row r="186" spans="1:5">
      <c r="A186" s="35"/>
      <c r="B186" s="35"/>
      <c r="C186" s="35"/>
      <c r="D186" s="35"/>
      <c r="E186" s="35"/>
    </row>
    <row r="187" spans="1:5">
      <c r="A187" s="35"/>
      <c r="B187" s="35"/>
      <c r="C187" s="35"/>
      <c r="D187" s="35"/>
      <c r="E187" s="35"/>
    </row>
    <row r="188" spans="1:5">
      <c r="A188" s="35"/>
      <c r="B188" s="35"/>
      <c r="C188" s="35"/>
      <c r="D188" s="35"/>
      <c r="E188" s="35"/>
    </row>
    <row r="189" spans="1:5">
      <c r="A189" s="35"/>
      <c r="B189" s="35"/>
      <c r="C189" s="35"/>
      <c r="D189" s="35"/>
      <c r="E189" s="35"/>
    </row>
    <row r="190" spans="1:5">
      <c r="A190" s="35"/>
      <c r="B190" s="35"/>
      <c r="C190" s="35"/>
      <c r="D190" s="35"/>
      <c r="E190" s="35"/>
    </row>
    <row r="191" spans="1:5">
      <c r="A191" s="35"/>
      <c r="B191" s="35"/>
      <c r="C191" s="35"/>
      <c r="D191" s="35"/>
      <c r="E191" s="35"/>
    </row>
    <row r="192" spans="1:5">
      <c r="A192" s="35"/>
      <c r="B192" s="35"/>
      <c r="C192" s="35"/>
      <c r="D192" s="35"/>
      <c r="E192" s="35"/>
    </row>
    <row r="193" spans="1:5">
      <c r="A193" s="35"/>
      <c r="B193" s="35"/>
      <c r="C193" s="35"/>
      <c r="D193" s="35"/>
      <c r="E193" s="35"/>
    </row>
    <row r="194" spans="1:5">
      <c r="A194" s="35"/>
      <c r="B194" s="35"/>
      <c r="C194" s="35"/>
      <c r="D194" s="35"/>
      <c r="E194" s="35"/>
    </row>
    <row r="195" spans="1:5">
      <c r="A195" s="35"/>
      <c r="B195" s="35"/>
      <c r="C195" s="35"/>
      <c r="D195" s="35"/>
      <c r="E195" s="35"/>
    </row>
    <row r="196" spans="1:5">
      <c r="A196" s="35"/>
      <c r="B196" s="35"/>
      <c r="C196" s="35"/>
      <c r="D196" s="35"/>
      <c r="E196" s="35"/>
    </row>
    <row r="197" spans="1:5">
      <c r="A197" s="35"/>
      <c r="B197" s="35"/>
      <c r="C197" s="35"/>
      <c r="D197" s="35"/>
      <c r="E197" s="35"/>
    </row>
    <row r="198" spans="1:5">
      <c r="A198" s="35"/>
      <c r="B198" s="35"/>
      <c r="C198" s="35"/>
      <c r="D198" s="35"/>
      <c r="E198" s="35"/>
    </row>
    <row r="199" spans="1:5">
      <c r="A199" s="35"/>
      <c r="B199" s="35"/>
      <c r="C199" s="35"/>
      <c r="D199" s="35"/>
      <c r="E199" s="35"/>
    </row>
    <row r="200" spans="1:5">
      <c r="A200" s="35"/>
      <c r="B200" s="35"/>
      <c r="C200" s="35"/>
      <c r="D200" s="35"/>
      <c r="E200" s="35"/>
    </row>
    <row r="201" spans="1:5">
      <c r="A201" s="35"/>
      <c r="B201" s="35"/>
      <c r="C201" s="35"/>
      <c r="D201" s="35"/>
      <c r="E201" s="35"/>
    </row>
    <row r="202" spans="1:5">
      <c r="A202" s="35"/>
      <c r="B202" s="35"/>
      <c r="C202" s="35"/>
      <c r="D202" s="35"/>
      <c r="E202" s="35"/>
    </row>
    <row r="203" spans="1:5">
      <c r="A203" s="35"/>
      <c r="B203" s="35"/>
      <c r="C203" s="35"/>
      <c r="D203" s="35"/>
      <c r="E203" s="35"/>
    </row>
    <row r="204" spans="1:5">
      <c r="A204" s="35"/>
      <c r="B204" s="35"/>
      <c r="C204" s="35"/>
      <c r="D204" s="35"/>
      <c r="E204" s="35"/>
    </row>
    <row r="205" spans="1:5">
      <c r="A205" s="35"/>
      <c r="B205" s="35"/>
      <c r="C205" s="35"/>
      <c r="D205" s="35"/>
      <c r="E205" s="35"/>
    </row>
    <row r="206" spans="1:5">
      <c r="A206" s="35"/>
      <c r="B206" s="35"/>
      <c r="C206" s="35"/>
      <c r="D206" s="35"/>
      <c r="E206" s="35"/>
    </row>
    <row r="207" spans="1:5">
      <c r="A207" s="35"/>
      <c r="B207" s="35"/>
      <c r="C207" s="35"/>
      <c r="D207" s="35"/>
      <c r="E207" s="35"/>
    </row>
    <row r="208" spans="1:5">
      <c r="A208" s="35"/>
      <c r="B208" s="35"/>
      <c r="C208" s="35"/>
      <c r="D208" s="35"/>
      <c r="E208" s="35"/>
    </row>
    <row r="209" spans="1:5">
      <c r="A209" s="35"/>
      <c r="B209" s="35"/>
      <c r="C209" s="35"/>
      <c r="D209" s="35"/>
      <c r="E209" s="35"/>
    </row>
    <row r="210" spans="1:5">
      <c r="A210" s="35"/>
      <c r="B210" s="35"/>
      <c r="C210" s="35"/>
      <c r="D210" s="35"/>
      <c r="E210" s="35"/>
    </row>
    <row r="211" spans="1:5">
      <c r="A211" s="35"/>
      <c r="B211" s="35"/>
      <c r="C211" s="35"/>
      <c r="D211" s="35"/>
      <c r="E211" s="35"/>
    </row>
    <row r="212" spans="1:5">
      <c r="A212" s="35"/>
      <c r="B212" s="35"/>
      <c r="C212" s="35"/>
      <c r="D212" s="35"/>
      <c r="E212" s="35"/>
    </row>
    <row r="213" spans="1:5">
      <c r="A213" s="35"/>
      <c r="B213" s="35"/>
      <c r="C213" s="35"/>
      <c r="D213" s="35"/>
      <c r="E213" s="35"/>
    </row>
    <row r="214" spans="1:5">
      <c r="A214" s="35"/>
      <c r="B214" s="35"/>
      <c r="C214" s="35"/>
      <c r="D214" s="35"/>
      <c r="E214" s="35"/>
    </row>
    <row r="215" spans="1:5">
      <c r="A215" s="35"/>
      <c r="B215" s="35"/>
      <c r="C215" s="35"/>
      <c r="D215" s="35"/>
      <c r="E215" s="35"/>
    </row>
    <row r="216" spans="1:5">
      <c r="A216" s="35"/>
      <c r="B216" s="35"/>
      <c r="C216" s="35"/>
      <c r="D216" s="35"/>
      <c r="E216" s="35"/>
    </row>
    <row r="217" spans="1:5">
      <c r="A217" s="35"/>
      <c r="B217" s="35"/>
      <c r="C217" s="35"/>
      <c r="D217" s="35"/>
      <c r="E217" s="35"/>
    </row>
    <row r="218" spans="1:5">
      <c r="A218" s="35"/>
      <c r="B218" s="35"/>
      <c r="C218" s="35"/>
      <c r="D218" s="35"/>
      <c r="E218" s="35"/>
    </row>
    <row r="219" spans="1:5">
      <c r="A219" s="35"/>
      <c r="B219" s="35"/>
      <c r="C219" s="35"/>
      <c r="D219" s="35"/>
      <c r="E219" s="35"/>
    </row>
    <row r="220" spans="1:5">
      <c r="A220" s="35"/>
      <c r="B220" s="35"/>
      <c r="C220" s="35"/>
      <c r="D220" s="35"/>
      <c r="E220" s="35"/>
    </row>
    <row r="221" spans="1:5">
      <c r="A221" s="35"/>
      <c r="B221" s="35"/>
      <c r="C221" s="35"/>
      <c r="D221" s="35"/>
      <c r="E221" s="35"/>
    </row>
    <row r="222" spans="1:5">
      <c r="A222" s="35"/>
      <c r="B222" s="35"/>
      <c r="C222" s="35"/>
      <c r="D222" s="35"/>
      <c r="E222" s="35"/>
    </row>
    <row r="223" spans="1:5">
      <c r="A223" s="35"/>
      <c r="B223" s="35"/>
      <c r="C223" s="35"/>
      <c r="D223" s="35"/>
      <c r="E223" s="35"/>
    </row>
    <row r="224" spans="1:5">
      <c r="A224" s="35"/>
      <c r="B224" s="35"/>
      <c r="C224" s="35"/>
      <c r="D224" s="35"/>
      <c r="E224" s="35"/>
    </row>
    <row r="225" spans="1:5">
      <c r="A225" s="35"/>
      <c r="B225" s="35"/>
      <c r="C225" s="35"/>
      <c r="D225" s="35"/>
      <c r="E225" s="35"/>
    </row>
    <row r="226" spans="1:5">
      <c r="A226" s="35"/>
      <c r="B226" s="35"/>
      <c r="C226" s="35"/>
      <c r="D226" s="35"/>
      <c r="E226" s="35"/>
    </row>
    <row r="227" spans="1:5">
      <c r="A227" s="35"/>
      <c r="B227" s="35"/>
      <c r="C227" s="35"/>
      <c r="D227" s="35"/>
      <c r="E227" s="35"/>
    </row>
    <row r="228" spans="1:5">
      <c r="A228" s="35"/>
      <c r="B228" s="35"/>
      <c r="C228" s="35"/>
      <c r="D228" s="35"/>
      <c r="E228" s="35"/>
    </row>
    <row r="229" spans="1:5">
      <c r="A229" s="35"/>
      <c r="B229" s="35"/>
      <c r="C229" s="35"/>
      <c r="D229" s="35"/>
      <c r="E229" s="35"/>
    </row>
    <row r="230" spans="1:5">
      <c r="A230" s="35"/>
      <c r="B230" s="35"/>
      <c r="C230" s="35"/>
      <c r="D230" s="35"/>
      <c r="E230" s="35"/>
    </row>
    <row r="231" spans="1:5">
      <c r="A231" s="35"/>
      <c r="B231" s="35"/>
      <c r="C231" s="35"/>
      <c r="D231" s="35"/>
      <c r="E231" s="35"/>
    </row>
    <row r="232" spans="1:5">
      <c r="A232" s="35"/>
      <c r="B232" s="35"/>
      <c r="C232" s="35"/>
      <c r="D232" s="35"/>
      <c r="E232" s="35"/>
    </row>
    <row r="233" spans="1:5">
      <c r="A233" s="35"/>
      <c r="B233" s="35"/>
      <c r="C233" s="35"/>
      <c r="D233" s="35"/>
      <c r="E233" s="35"/>
    </row>
    <row r="234" spans="1:5">
      <c r="A234" s="35"/>
      <c r="B234" s="35"/>
      <c r="C234" s="35"/>
      <c r="D234" s="35"/>
      <c r="E234" s="35"/>
    </row>
    <row r="235" spans="1:5">
      <c r="A235" s="35"/>
      <c r="B235" s="35"/>
      <c r="C235" s="35"/>
      <c r="D235" s="35"/>
      <c r="E235" s="35"/>
    </row>
    <row r="236" spans="1:5">
      <c r="A236" s="35"/>
      <c r="B236" s="35"/>
      <c r="C236" s="35"/>
      <c r="D236" s="35"/>
      <c r="E236" s="35"/>
    </row>
    <row r="237" spans="1:5">
      <c r="A237" s="35"/>
      <c r="B237" s="35"/>
      <c r="C237" s="35"/>
      <c r="D237" s="35"/>
      <c r="E237" s="35"/>
    </row>
    <row r="238" spans="1:5">
      <c r="A238" s="35"/>
      <c r="B238" s="35"/>
      <c r="C238" s="35"/>
      <c r="D238" s="35"/>
      <c r="E238" s="35"/>
    </row>
    <row r="239" spans="1:5">
      <c r="A239" s="35"/>
      <c r="B239" s="35"/>
      <c r="C239" s="35"/>
      <c r="D239" s="35"/>
      <c r="E239" s="35"/>
    </row>
    <row r="240" spans="1:5">
      <c r="A240" s="35"/>
      <c r="B240" s="35"/>
      <c r="C240" s="35"/>
      <c r="D240" s="35"/>
      <c r="E240" s="35"/>
    </row>
    <row r="241" spans="1:5">
      <c r="A241" s="35"/>
      <c r="B241" s="35"/>
      <c r="C241" s="35"/>
      <c r="D241" s="35"/>
      <c r="E241" s="35"/>
    </row>
    <row r="242" spans="1:5">
      <c r="A242" s="35"/>
      <c r="B242" s="35"/>
      <c r="C242" s="35"/>
      <c r="D242" s="35"/>
      <c r="E242" s="35"/>
    </row>
    <row r="243" spans="1:5">
      <c r="A243" s="35"/>
      <c r="B243" s="35"/>
      <c r="C243" s="35"/>
      <c r="D243" s="35"/>
      <c r="E243" s="35"/>
    </row>
    <row r="244" spans="1:5">
      <c r="A244" s="35"/>
      <c r="B244" s="35"/>
      <c r="C244" s="35"/>
      <c r="D244" s="35"/>
      <c r="E244" s="35"/>
    </row>
    <row r="245" spans="1:5">
      <c r="A245" s="35"/>
      <c r="B245" s="35"/>
      <c r="C245" s="35"/>
      <c r="D245" s="35"/>
      <c r="E245" s="35"/>
    </row>
    <row r="246" spans="1:5">
      <c r="A246" s="35"/>
      <c r="B246" s="35"/>
      <c r="C246" s="35"/>
      <c r="D246" s="35"/>
      <c r="E246" s="35"/>
    </row>
    <row r="247" spans="1:5">
      <c r="A247" s="35"/>
      <c r="B247" s="35"/>
      <c r="C247" s="35"/>
      <c r="D247" s="35"/>
      <c r="E247" s="35"/>
    </row>
    <row r="248" spans="1:5">
      <c r="A248" s="35"/>
      <c r="B248" s="35"/>
      <c r="C248" s="35"/>
      <c r="D248" s="35"/>
      <c r="E248" s="35"/>
    </row>
    <row r="249" spans="1:5">
      <c r="A249" s="35"/>
      <c r="B249" s="35"/>
      <c r="C249" s="35"/>
      <c r="D249" s="35"/>
      <c r="E249" s="35"/>
    </row>
    <row r="250" spans="1:5">
      <c r="A250" s="35"/>
      <c r="B250" s="35"/>
      <c r="C250" s="35"/>
      <c r="D250" s="35"/>
      <c r="E250" s="35"/>
    </row>
    <row r="251" spans="1:5">
      <c r="A251" s="35"/>
      <c r="B251" s="35"/>
      <c r="C251" s="35"/>
      <c r="D251" s="35"/>
      <c r="E251" s="35"/>
    </row>
    <row r="252" spans="1:5">
      <c r="A252" s="35"/>
      <c r="B252" s="35"/>
      <c r="C252" s="35"/>
      <c r="D252" s="35"/>
      <c r="E252" s="35"/>
    </row>
    <row r="253" spans="1:5">
      <c r="A253" s="35"/>
      <c r="B253" s="35"/>
      <c r="C253" s="35"/>
      <c r="D253" s="35"/>
      <c r="E253" s="35"/>
    </row>
  </sheetData>
  <mergeCells count="1">
    <mergeCell ref="G4:H4"/>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1E6CC-05A9-674A-B89D-4F634247AA7C}">
  <dimension ref="A1:E10"/>
  <sheetViews>
    <sheetView showGridLines="0" workbookViewId="0">
      <selection activeCell="B2" sqref="B2:E9"/>
    </sheetView>
  </sheetViews>
  <sheetFormatPr defaultColWidth="11.19921875" defaultRowHeight="15.6"/>
  <cols>
    <col min="2" max="2" width="52.69921875" customWidth="1"/>
    <col min="3" max="3" width="15.796875" customWidth="1"/>
    <col min="4" max="4" width="16.19921875" customWidth="1"/>
  </cols>
  <sheetData>
    <row r="1" spans="1:5">
      <c r="A1" s="56"/>
      <c r="B1" s="47"/>
      <c r="C1" s="10"/>
      <c r="D1" s="10"/>
      <c r="E1" s="10"/>
    </row>
    <row r="2" spans="1:5" ht="20.399999999999999">
      <c r="A2" s="57"/>
      <c r="B2" s="127" t="s">
        <v>85</v>
      </c>
      <c r="C2" s="127"/>
      <c r="D2" s="127"/>
      <c r="E2" s="127"/>
    </row>
    <row r="3" spans="1:5">
      <c r="A3" s="56"/>
      <c r="B3" s="47"/>
      <c r="C3" s="10"/>
      <c r="D3" s="10"/>
      <c r="E3" s="10"/>
    </row>
    <row r="4" spans="1:5">
      <c r="A4" s="47"/>
      <c r="B4" s="58" t="s">
        <v>86</v>
      </c>
      <c r="C4" s="59" t="s">
        <v>56</v>
      </c>
      <c r="D4" s="59" t="s">
        <v>57</v>
      </c>
      <c r="E4" s="47"/>
    </row>
    <row r="5" spans="1:5">
      <c r="A5" s="47"/>
      <c r="B5" s="47"/>
      <c r="C5" s="10"/>
      <c r="D5" s="10"/>
      <c r="E5" s="47"/>
    </row>
    <row r="6" spans="1:5" ht="36" customHeight="1">
      <c r="A6" s="47"/>
      <c r="B6" s="60" t="s">
        <v>331</v>
      </c>
      <c r="C6" s="10">
        <v>40</v>
      </c>
      <c r="D6" s="61">
        <v>35</v>
      </c>
      <c r="E6" s="47"/>
    </row>
    <row r="7" spans="1:5" ht="36" customHeight="1">
      <c r="A7" s="47"/>
      <c r="B7" s="60" t="s">
        <v>87</v>
      </c>
      <c r="C7" s="10">
        <v>55</v>
      </c>
      <c r="D7" s="61">
        <v>50</v>
      </c>
      <c r="E7" s="47"/>
    </row>
    <row r="8" spans="1:5" ht="42" customHeight="1">
      <c r="A8" s="47"/>
      <c r="B8" s="60" t="s">
        <v>317</v>
      </c>
      <c r="C8" s="10">
        <v>40</v>
      </c>
      <c r="D8" s="61">
        <v>35</v>
      </c>
      <c r="E8" s="47"/>
    </row>
    <row r="9" spans="1:5" ht="28.05" customHeight="1">
      <c r="A9" s="47"/>
      <c r="B9" s="60" t="s">
        <v>88</v>
      </c>
      <c r="C9" s="10">
        <v>50</v>
      </c>
      <c r="D9" s="61">
        <v>45</v>
      </c>
      <c r="E9" s="47"/>
    </row>
    <row r="10" spans="1:5">
      <c r="A10" s="47"/>
      <c r="B10" s="47"/>
      <c r="C10" s="10"/>
      <c r="D10" s="61"/>
      <c r="E10" s="4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CAB15-1E67-6F4D-9F1E-C66C0E0E164D}">
  <dimension ref="A1:B5"/>
  <sheetViews>
    <sheetView workbookViewId="0">
      <selection activeCell="A3" sqref="A3"/>
    </sheetView>
  </sheetViews>
  <sheetFormatPr defaultColWidth="11.19921875" defaultRowHeight="15.6"/>
  <sheetData>
    <row r="1" spans="1:2">
      <c r="A1" t="s">
        <v>199</v>
      </c>
      <c r="B1" t="s">
        <v>313</v>
      </c>
    </row>
    <row r="3" spans="1:2">
      <c r="A3" t="s">
        <v>22</v>
      </c>
      <c r="B3" s="255" t="s">
        <v>7</v>
      </c>
    </row>
    <row r="4" spans="1:2">
      <c r="A4" t="s">
        <v>200</v>
      </c>
      <c r="B4" s="256" t="s">
        <v>314</v>
      </c>
    </row>
    <row r="5" spans="1:2">
      <c r="B5" s="254" t="s">
        <v>305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18DB-B57C-CA41-9750-DE0D8F810EA0}">
  <dimension ref="A1:P60"/>
  <sheetViews>
    <sheetView showGridLines="0" zoomScale="59" zoomScaleNormal="70" workbookViewId="0">
      <selection activeCell="V21" sqref="V21"/>
    </sheetView>
  </sheetViews>
  <sheetFormatPr defaultColWidth="11.19921875" defaultRowHeight="15.6"/>
  <cols>
    <col min="2" max="2" width="45.5" customWidth="1"/>
    <col min="3" max="3" width="50.19921875" customWidth="1"/>
    <col min="4" max="4" width="13.796875" style="137" customWidth="1"/>
    <col min="5" max="5" width="17.19921875" customWidth="1"/>
    <col min="6" max="6" width="14.19921875" customWidth="1"/>
    <col min="7" max="7" width="17.5" customWidth="1"/>
    <col min="8" max="9" width="18.69921875" customWidth="1"/>
    <col min="10" max="10" width="14.5" customWidth="1"/>
    <col min="11" max="11" width="15.296875" customWidth="1"/>
    <col min="12" max="12" width="14.69921875" customWidth="1"/>
    <col min="13" max="14" width="15.19921875" customWidth="1"/>
    <col min="15" max="15" width="17.796875" customWidth="1"/>
    <col min="16" max="16" width="14.5" customWidth="1"/>
  </cols>
  <sheetData>
    <row r="1" spans="1:16">
      <c r="A1" s="1"/>
      <c r="B1" s="2"/>
      <c r="C1" s="2"/>
      <c r="D1" s="31"/>
      <c r="E1" s="3"/>
      <c r="F1" s="3"/>
      <c r="G1" s="3"/>
      <c r="H1" s="2"/>
      <c r="I1" s="2"/>
      <c r="J1" s="2"/>
    </row>
    <row r="2" spans="1:16" ht="18">
      <c r="A2" s="4"/>
      <c r="B2" s="127" t="s">
        <v>315</v>
      </c>
      <c r="C2" s="127"/>
      <c r="D2" s="131"/>
      <c r="E2" s="232"/>
      <c r="F2" s="232"/>
      <c r="G2" s="347"/>
      <c r="H2" s="347"/>
      <c r="I2" s="232"/>
      <c r="J2" s="232"/>
      <c r="K2" s="232"/>
      <c r="L2" s="232"/>
      <c r="M2" s="232"/>
      <c r="N2" s="232"/>
      <c r="O2" s="300"/>
      <c r="P2" s="300"/>
    </row>
    <row r="3" spans="1:16" ht="18">
      <c r="A3" s="4"/>
      <c r="B3" s="127"/>
      <c r="C3" s="127"/>
      <c r="D3" s="131"/>
      <c r="E3" s="232"/>
      <c r="F3" s="232"/>
      <c r="G3" s="232"/>
      <c r="H3" s="232"/>
      <c r="I3" s="232"/>
      <c r="J3" s="232"/>
      <c r="K3" s="232"/>
      <c r="L3" s="232"/>
      <c r="M3" s="232"/>
      <c r="N3" s="232"/>
      <c r="O3" s="300"/>
      <c r="P3" s="300"/>
    </row>
    <row r="4" spans="1:16" ht="18">
      <c r="A4" s="4"/>
      <c r="B4" s="233"/>
      <c r="C4" s="233"/>
      <c r="D4" s="234"/>
      <c r="E4" s="4"/>
      <c r="F4" s="4"/>
      <c r="G4" s="4"/>
      <c r="H4" s="4"/>
      <c r="I4" s="4"/>
      <c r="J4" s="4"/>
    </row>
    <row r="5" spans="1:16" s="237" customFormat="1" ht="48" customHeight="1">
      <c r="A5" s="235"/>
      <c r="B5" s="236"/>
      <c r="C5" s="236"/>
      <c r="D5" s="344" t="s">
        <v>307</v>
      </c>
      <c r="E5" s="345"/>
      <c r="F5" s="348" t="s">
        <v>308</v>
      </c>
      <c r="G5" s="349"/>
      <c r="H5" s="344" t="s">
        <v>309</v>
      </c>
      <c r="I5" s="346"/>
      <c r="J5" s="344" t="s">
        <v>310</v>
      </c>
      <c r="K5" s="345"/>
      <c r="L5" s="344" t="s">
        <v>311</v>
      </c>
      <c r="M5" s="345"/>
      <c r="N5" s="299"/>
      <c r="O5" s="342" t="s">
        <v>321</v>
      </c>
      <c r="P5" s="343"/>
    </row>
    <row r="6" spans="1:16" ht="43.2">
      <c r="A6" s="19"/>
      <c r="B6" s="20" t="s">
        <v>306</v>
      </c>
      <c r="C6" s="238" t="s">
        <v>89</v>
      </c>
      <c r="D6" s="239" t="s">
        <v>301</v>
      </c>
      <c r="E6" s="21" t="s">
        <v>312</v>
      </c>
      <c r="F6" s="239" t="s">
        <v>301</v>
      </c>
      <c r="G6" s="21" t="s">
        <v>312</v>
      </c>
      <c r="H6" s="239" t="s">
        <v>301</v>
      </c>
      <c r="I6" s="21" t="s">
        <v>312</v>
      </c>
      <c r="J6" s="239" t="s">
        <v>301</v>
      </c>
      <c r="K6" s="21" t="s">
        <v>312</v>
      </c>
      <c r="L6" s="239" t="s">
        <v>301</v>
      </c>
      <c r="M6" s="21" t="s">
        <v>352</v>
      </c>
      <c r="N6" s="21" t="s">
        <v>316</v>
      </c>
      <c r="O6" s="239" t="s">
        <v>301</v>
      </c>
      <c r="P6" s="21" t="s">
        <v>312</v>
      </c>
    </row>
    <row r="7" spans="1:16">
      <c r="A7" s="19"/>
      <c r="B7" s="240" t="s">
        <v>104</v>
      </c>
      <c r="C7" s="240"/>
      <c r="D7" s="241"/>
      <c r="E7" s="242"/>
      <c r="F7" s="242"/>
      <c r="G7" s="242"/>
      <c r="H7" s="242"/>
      <c r="I7" s="242"/>
      <c r="J7" s="242"/>
    </row>
    <row r="8" spans="1:16">
      <c r="A8" s="22"/>
      <c r="B8" s="243" t="s">
        <v>18</v>
      </c>
      <c r="C8" s="243"/>
      <c r="D8" s="244" t="s">
        <v>302</v>
      </c>
      <c r="E8" s="67" t="s">
        <v>7</v>
      </c>
      <c r="F8" s="245" t="s">
        <v>302</v>
      </c>
      <c r="G8" s="67" t="s">
        <v>7</v>
      </c>
      <c r="H8" s="67" t="s">
        <v>302</v>
      </c>
      <c r="I8" s="67" t="s">
        <v>7</v>
      </c>
      <c r="J8" s="67" t="s">
        <v>302</v>
      </c>
      <c r="K8" s="67" t="s">
        <v>7</v>
      </c>
      <c r="L8" s="67" t="s">
        <v>302</v>
      </c>
      <c r="M8" s="67" t="s">
        <v>7</v>
      </c>
      <c r="N8" s="67"/>
      <c r="O8" s="67" t="s">
        <v>302</v>
      </c>
      <c r="P8" s="67" t="s">
        <v>7</v>
      </c>
    </row>
    <row r="9" spans="1:16">
      <c r="A9" s="5"/>
      <c r="B9" s="243" t="s">
        <v>20</v>
      </c>
      <c r="C9" s="243"/>
      <c r="D9" s="244" t="s">
        <v>302</v>
      </c>
      <c r="E9" s="67" t="s">
        <v>7</v>
      </c>
      <c r="F9" s="245" t="s">
        <v>302</v>
      </c>
      <c r="G9" s="67" t="s">
        <v>7</v>
      </c>
      <c r="H9" s="67" t="s">
        <v>302</v>
      </c>
      <c r="I9" s="67" t="s">
        <v>7</v>
      </c>
      <c r="J9" s="67" t="s">
        <v>302</v>
      </c>
      <c r="K9" s="67" t="s">
        <v>7</v>
      </c>
      <c r="L9" s="67" t="s">
        <v>302</v>
      </c>
      <c r="M9" s="67" t="s">
        <v>7</v>
      </c>
      <c r="N9" s="67" t="s">
        <v>304</v>
      </c>
      <c r="O9" s="67" t="s">
        <v>302</v>
      </c>
      <c r="P9" s="67" t="s">
        <v>7</v>
      </c>
    </row>
    <row r="10" spans="1:16">
      <c r="A10" s="5"/>
      <c r="B10" s="243" t="s">
        <v>21</v>
      </c>
      <c r="C10" s="243"/>
      <c r="D10" s="244" t="s">
        <v>302</v>
      </c>
      <c r="E10" s="67" t="s">
        <v>7</v>
      </c>
      <c r="F10" s="245" t="s">
        <v>302</v>
      </c>
      <c r="G10" s="67" t="s">
        <v>7</v>
      </c>
      <c r="H10" s="67" t="s">
        <v>302</v>
      </c>
      <c r="I10" s="67" t="s">
        <v>7</v>
      </c>
      <c r="J10" s="67" t="s">
        <v>302</v>
      </c>
      <c r="K10" s="67" t="s">
        <v>7</v>
      </c>
      <c r="L10" s="67" t="s">
        <v>302</v>
      </c>
      <c r="M10" s="67" t="s">
        <v>7</v>
      </c>
      <c r="N10" s="67" t="s">
        <v>304</v>
      </c>
      <c r="O10" s="67" t="s">
        <v>302</v>
      </c>
      <c r="P10" s="67" t="s">
        <v>7</v>
      </c>
    </row>
    <row r="11" spans="1:16">
      <c r="A11" s="5"/>
      <c r="B11" s="243" t="s">
        <v>23</v>
      </c>
      <c r="C11" s="243"/>
      <c r="D11" s="244" t="s">
        <v>302</v>
      </c>
      <c r="E11" s="67" t="s">
        <v>7</v>
      </c>
      <c r="F11" s="245" t="s">
        <v>302</v>
      </c>
      <c r="G11" s="67" t="s">
        <v>7</v>
      </c>
      <c r="H11" s="67" t="s">
        <v>302</v>
      </c>
      <c r="I11" s="67" t="s">
        <v>7</v>
      </c>
      <c r="J11" s="67" t="s">
        <v>302</v>
      </c>
      <c r="K11" s="67" t="s">
        <v>7</v>
      </c>
      <c r="L11" s="67" t="s">
        <v>302</v>
      </c>
      <c r="M11" s="67" t="s">
        <v>7</v>
      </c>
      <c r="N11" s="67" t="s">
        <v>304</v>
      </c>
      <c r="O11" s="67" t="s">
        <v>302</v>
      </c>
      <c r="P11" s="67" t="s">
        <v>7</v>
      </c>
    </row>
    <row r="12" spans="1:16">
      <c r="A12" s="5"/>
      <c r="B12" s="243" t="s">
        <v>24</v>
      </c>
      <c r="C12" s="243"/>
      <c r="D12" s="244" t="s">
        <v>302</v>
      </c>
      <c r="E12" s="67" t="s">
        <v>7</v>
      </c>
      <c r="F12" s="245" t="s">
        <v>302</v>
      </c>
      <c r="G12" s="67" t="s">
        <v>7</v>
      </c>
      <c r="H12" s="67" t="s">
        <v>302</v>
      </c>
      <c r="I12" s="67" t="s">
        <v>7</v>
      </c>
      <c r="J12" s="67" t="s">
        <v>302</v>
      </c>
      <c r="K12" s="67" t="s">
        <v>7</v>
      </c>
      <c r="L12" s="67" t="s">
        <v>302</v>
      </c>
      <c r="M12" s="67" t="s">
        <v>7</v>
      </c>
      <c r="N12" s="67" t="s">
        <v>304</v>
      </c>
      <c r="O12" s="67" t="s">
        <v>302</v>
      </c>
      <c r="P12" s="67" t="s">
        <v>7</v>
      </c>
    </row>
    <row r="13" spans="1:16">
      <c r="A13" s="5"/>
      <c r="B13" s="243" t="s">
        <v>28</v>
      </c>
      <c r="C13" s="243"/>
      <c r="D13" s="244" t="s">
        <v>302</v>
      </c>
      <c r="E13" s="67" t="s">
        <v>7</v>
      </c>
      <c r="F13" s="245" t="s">
        <v>302</v>
      </c>
      <c r="G13" s="67" t="s">
        <v>7</v>
      </c>
      <c r="H13" s="67" t="s">
        <v>302</v>
      </c>
      <c r="I13" s="67" t="s">
        <v>7</v>
      </c>
      <c r="J13" s="67" t="s">
        <v>302</v>
      </c>
      <c r="K13" s="67" t="s">
        <v>7</v>
      </c>
      <c r="L13" s="67" t="s">
        <v>302</v>
      </c>
      <c r="M13" s="67" t="s">
        <v>7</v>
      </c>
      <c r="N13" s="67" t="s">
        <v>304</v>
      </c>
      <c r="O13" s="67" t="s">
        <v>302</v>
      </c>
      <c r="P13" s="67" t="s">
        <v>7</v>
      </c>
    </row>
    <row r="14" spans="1:16">
      <c r="A14" s="5"/>
      <c r="B14" s="243" t="s">
        <v>29</v>
      </c>
      <c r="C14" s="243" t="s">
        <v>107</v>
      </c>
      <c r="D14" s="244" t="s">
        <v>302</v>
      </c>
      <c r="E14" s="67" t="s">
        <v>7</v>
      </c>
      <c r="F14" s="245" t="s">
        <v>302</v>
      </c>
      <c r="G14" s="67" t="s">
        <v>7</v>
      </c>
      <c r="H14" s="67" t="s">
        <v>302</v>
      </c>
      <c r="I14" s="67" t="s">
        <v>7</v>
      </c>
      <c r="J14" s="67" t="s">
        <v>302</v>
      </c>
      <c r="K14" s="67" t="s">
        <v>7</v>
      </c>
      <c r="L14" s="67" t="s">
        <v>302</v>
      </c>
      <c r="M14" s="67" t="s">
        <v>7</v>
      </c>
      <c r="N14" s="67" t="s">
        <v>304</v>
      </c>
      <c r="O14" s="67" t="s">
        <v>302</v>
      </c>
      <c r="P14" s="67" t="s">
        <v>7</v>
      </c>
    </row>
    <row r="15" spans="1:16">
      <c r="A15" s="5"/>
      <c r="B15" s="243" t="s">
        <v>32</v>
      </c>
      <c r="C15" s="243" t="s">
        <v>93</v>
      </c>
      <c r="D15" s="244" t="s">
        <v>302</v>
      </c>
      <c r="E15" s="67" t="s">
        <v>7</v>
      </c>
      <c r="F15" s="245" t="s">
        <v>302</v>
      </c>
      <c r="G15" s="67" t="s">
        <v>7</v>
      </c>
      <c r="H15" s="67" t="s">
        <v>302</v>
      </c>
      <c r="I15" s="67" t="s">
        <v>7</v>
      </c>
      <c r="J15" s="67" t="s">
        <v>302</v>
      </c>
      <c r="K15" s="67" t="s">
        <v>7</v>
      </c>
      <c r="L15" s="67" t="s">
        <v>302</v>
      </c>
      <c r="M15" s="67" t="s">
        <v>7</v>
      </c>
      <c r="N15" s="67" t="s">
        <v>304</v>
      </c>
      <c r="O15" s="67" t="s">
        <v>302</v>
      </c>
      <c r="P15" s="67" t="s">
        <v>7</v>
      </c>
    </row>
    <row r="16" spans="1:16">
      <c r="A16" s="5"/>
      <c r="B16" s="243" t="s">
        <v>92</v>
      </c>
      <c r="C16" s="243"/>
      <c r="D16" s="244" t="s">
        <v>302</v>
      </c>
      <c r="E16" s="67" t="s">
        <v>7</v>
      </c>
      <c r="F16" s="245" t="s">
        <v>302</v>
      </c>
      <c r="G16" s="67" t="s">
        <v>7</v>
      </c>
      <c r="H16" s="67" t="s">
        <v>302</v>
      </c>
      <c r="I16" s="67" t="s">
        <v>7</v>
      </c>
      <c r="J16" s="67" t="s">
        <v>302</v>
      </c>
      <c r="K16" s="67" t="s">
        <v>7</v>
      </c>
      <c r="L16" s="67" t="s">
        <v>302</v>
      </c>
      <c r="M16" s="67" t="s">
        <v>7</v>
      </c>
      <c r="N16" s="67" t="s">
        <v>304</v>
      </c>
      <c r="O16" s="67" t="s">
        <v>302</v>
      </c>
      <c r="P16" s="67" t="s">
        <v>7</v>
      </c>
    </row>
    <row r="17" spans="1:16">
      <c r="A17" s="5"/>
      <c r="B17" s="243" t="s">
        <v>33</v>
      </c>
      <c r="C17" s="243"/>
      <c r="D17" s="244" t="s">
        <v>302</v>
      </c>
      <c r="E17" s="67" t="s">
        <v>7</v>
      </c>
      <c r="F17" s="245" t="s">
        <v>302</v>
      </c>
      <c r="G17" s="67" t="s">
        <v>7</v>
      </c>
      <c r="H17" s="67" t="s">
        <v>302</v>
      </c>
      <c r="I17" s="67" t="s">
        <v>7</v>
      </c>
      <c r="J17" s="67" t="s">
        <v>302</v>
      </c>
      <c r="K17" s="67" t="s">
        <v>7</v>
      </c>
      <c r="L17" s="67" t="s">
        <v>173</v>
      </c>
      <c r="M17" s="67"/>
      <c r="N17" s="67" t="s">
        <v>173</v>
      </c>
      <c r="O17" s="67" t="s">
        <v>302</v>
      </c>
      <c r="P17" s="67" t="s">
        <v>7</v>
      </c>
    </row>
    <row r="18" spans="1:16">
      <c r="A18" s="5"/>
      <c r="B18" s="243" t="s">
        <v>120</v>
      </c>
      <c r="C18" s="243"/>
      <c r="D18" s="244" t="s">
        <v>302</v>
      </c>
      <c r="E18" s="67" t="s">
        <v>7</v>
      </c>
      <c r="F18" s="245" t="s">
        <v>302</v>
      </c>
      <c r="G18" s="67" t="s">
        <v>7</v>
      </c>
      <c r="H18" s="67" t="s">
        <v>302</v>
      </c>
      <c r="I18" s="67" t="s">
        <v>7</v>
      </c>
      <c r="J18" s="67" t="s">
        <v>302</v>
      </c>
      <c r="K18" s="67" t="s">
        <v>7</v>
      </c>
      <c r="L18" s="67" t="s">
        <v>302</v>
      </c>
      <c r="M18" s="67" t="s">
        <v>7</v>
      </c>
      <c r="N18" s="67" t="s">
        <v>304</v>
      </c>
      <c r="O18" s="67" t="s">
        <v>302</v>
      </c>
      <c r="P18" s="67" t="s">
        <v>7</v>
      </c>
    </row>
    <row r="19" spans="1:16">
      <c r="A19" s="5"/>
      <c r="B19" s="243" t="s">
        <v>121</v>
      </c>
      <c r="C19" s="243"/>
      <c r="D19" s="244" t="s">
        <v>302</v>
      </c>
      <c r="E19" s="67" t="s">
        <v>7</v>
      </c>
      <c r="F19" s="245" t="s">
        <v>302</v>
      </c>
      <c r="G19" s="67" t="s">
        <v>7</v>
      </c>
      <c r="H19" s="67" t="s">
        <v>302</v>
      </c>
      <c r="I19" s="67" t="s">
        <v>7</v>
      </c>
      <c r="J19" s="67" t="s">
        <v>302</v>
      </c>
      <c r="K19" s="67" t="s">
        <v>7</v>
      </c>
      <c r="L19" s="67" t="s">
        <v>302</v>
      </c>
      <c r="M19" s="67" t="s">
        <v>7</v>
      </c>
      <c r="N19" s="67" t="s">
        <v>304</v>
      </c>
      <c r="O19" s="67" t="s">
        <v>302</v>
      </c>
      <c r="P19" s="67" t="s">
        <v>7</v>
      </c>
    </row>
    <row r="20" spans="1:16">
      <c r="A20" s="1"/>
      <c r="B20" s="248"/>
      <c r="C20" s="248"/>
      <c r="D20" s="249"/>
      <c r="E20" s="250"/>
      <c r="F20" s="250"/>
      <c r="G20" s="250"/>
      <c r="H20" s="248"/>
      <c r="I20" s="250"/>
      <c r="J20" s="248"/>
      <c r="K20" s="67"/>
      <c r="M20" s="67"/>
      <c r="N20" s="67"/>
      <c r="P20" s="67"/>
    </row>
    <row r="21" spans="1:16">
      <c r="B21" s="251" t="s">
        <v>106</v>
      </c>
      <c r="K21" s="67"/>
      <c r="M21" s="67"/>
      <c r="N21" s="67"/>
      <c r="P21" s="67"/>
    </row>
    <row r="22" spans="1:16">
      <c r="A22" s="5"/>
      <c r="B22" s="243" t="s">
        <v>158</v>
      </c>
      <c r="C22" s="243" t="s">
        <v>90</v>
      </c>
      <c r="D22" s="244" t="s">
        <v>302</v>
      </c>
      <c r="E22" s="67" t="s">
        <v>7</v>
      </c>
      <c r="F22" s="245" t="s">
        <v>302</v>
      </c>
      <c r="G22" s="67" t="s">
        <v>7</v>
      </c>
      <c r="H22" s="67" t="s">
        <v>302</v>
      </c>
      <c r="I22" s="67" t="s">
        <v>7</v>
      </c>
      <c r="J22" s="67" t="s">
        <v>302</v>
      </c>
      <c r="K22" s="67" t="s">
        <v>7</v>
      </c>
      <c r="L22" s="246" t="s">
        <v>302</v>
      </c>
      <c r="M22" s="67" t="s">
        <v>7</v>
      </c>
      <c r="N22" s="67" t="s">
        <v>304</v>
      </c>
      <c r="O22" s="67" t="s">
        <v>302</v>
      </c>
      <c r="P22" s="67" t="s">
        <v>7</v>
      </c>
    </row>
    <row r="23" spans="1:16">
      <c r="A23" s="5"/>
      <c r="B23" s="243" t="s">
        <v>100</v>
      </c>
      <c r="C23" s="243" t="s">
        <v>91</v>
      </c>
      <c r="D23" s="244" t="s">
        <v>302</v>
      </c>
      <c r="E23" s="67" t="s">
        <v>7</v>
      </c>
      <c r="F23" s="245" t="s">
        <v>302</v>
      </c>
      <c r="G23" s="67" t="s">
        <v>7</v>
      </c>
      <c r="H23" s="67" t="s">
        <v>302</v>
      </c>
      <c r="I23" s="67" t="s">
        <v>7</v>
      </c>
      <c r="J23" s="67" t="s">
        <v>302</v>
      </c>
      <c r="K23" s="67" t="s">
        <v>7</v>
      </c>
      <c r="L23" s="246" t="s">
        <v>302</v>
      </c>
      <c r="M23" s="67" t="s">
        <v>7</v>
      </c>
      <c r="N23" s="67" t="s">
        <v>304</v>
      </c>
      <c r="O23" s="67" t="s">
        <v>302</v>
      </c>
      <c r="P23" s="67" t="s">
        <v>7</v>
      </c>
    </row>
    <row r="24" spans="1:16">
      <c r="A24" s="5"/>
      <c r="B24" s="243" t="s">
        <v>98</v>
      </c>
      <c r="C24" s="243"/>
      <c r="D24" s="244" t="s">
        <v>302</v>
      </c>
      <c r="E24" s="67" t="s">
        <v>7</v>
      </c>
      <c r="F24" s="245" t="s">
        <v>302</v>
      </c>
      <c r="G24" s="67" t="s">
        <v>7</v>
      </c>
      <c r="H24" s="67" t="s">
        <v>302</v>
      </c>
      <c r="I24" s="67" t="s">
        <v>7</v>
      </c>
      <c r="J24" s="67" t="s">
        <v>302</v>
      </c>
      <c r="K24" s="67" t="s">
        <v>7</v>
      </c>
      <c r="L24" s="246" t="s">
        <v>302</v>
      </c>
      <c r="M24" s="67" t="s">
        <v>7</v>
      </c>
      <c r="N24" s="67" t="s">
        <v>304</v>
      </c>
      <c r="O24" s="67" t="s">
        <v>302</v>
      </c>
      <c r="P24" s="67" t="s">
        <v>7</v>
      </c>
    </row>
    <row r="25" spans="1:16">
      <c r="A25" s="5"/>
      <c r="B25" s="243" t="s">
        <v>99</v>
      </c>
      <c r="C25" s="243"/>
      <c r="D25" s="244" t="s">
        <v>302</v>
      </c>
      <c r="E25" s="67" t="s">
        <v>7</v>
      </c>
      <c r="F25" s="245" t="s">
        <v>302</v>
      </c>
      <c r="G25" s="67" t="s">
        <v>7</v>
      </c>
      <c r="H25" s="67" t="s">
        <v>302</v>
      </c>
      <c r="I25" s="67" t="s">
        <v>7</v>
      </c>
      <c r="J25" s="67" t="s">
        <v>302</v>
      </c>
      <c r="K25" s="67" t="s">
        <v>7</v>
      </c>
      <c r="L25" s="246" t="s">
        <v>302</v>
      </c>
      <c r="M25" s="67" t="s">
        <v>7</v>
      </c>
      <c r="N25" s="67" t="s">
        <v>304</v>
      </c>
      <c r="O25" s="67" t="s">
        <v>302</v>
      </c>
      <c r="P25" s="67" t="s">
        <v>7</v>
      </c>
    </row>
    <row r="26" spans="1:16">
      <c r="A26" s="5"/>
      <c r="B26" s="243" t="s">
        <v>322</v>
      </c>
      <c r="C26" s="243"/>
      <c r="D26" s="244" t="s">
        <v>302</v>
      </c>
      <c r="E26" s="67" t="s">
        <v>7</v>
      </c>
      <c r="F26" s="245" t="s">
        <v>302</v>
      </c>
      <c r="G26" s="67" t="s">
        <v>7</v>
      </c>
      <c r="H26" s="67" t="s">
        <v>302</v>
      </c>
      <c r="I26" s="67" t="s">
        <v>7</v>
      </c>
      <c r="J26" s="67" t="s">
        <v>302</v>
      </c>
      <c r="K26" s="67" t="s">
        <v>314</v>
      </c>
      <c r="L26" s="246" t="s">
        <v>302</v>
      </c>
      <c r="M26" s="67" t="s">
        <v>7</v>
      </c>
      <c r="N26" s="67" t="s">
        <v>304</v>
      </c>
      <c r="O26" s="67" t="s">
        <v>302</v>
      </c>
      <c r="P26" s="67" t="s">
        <v>314</v>
      </c>
    </row>
    <row r="27" spans="1:16">
      <c r="A27" s="22"/>
      <c r="B27" s="243" t="s">
        <v>34</v>
      </c>
      <c r="C27" s="243"/>
      <c r="D27" s="244" t="s">
        <v>302</v>
      </c>
      <c r="E27" s="67" t="s">
        <v>7</v>
      </c>
      <c r="F27" s="245" t="s">
        <v>302</v>
      </c>
      <c r="G27" s="67" t="s">
        <v>7</v>
      </c>
      <c r="H27" s="67" t="s">
        <v>302</v>
      </c>
      <c r="I27" s="67" t="s">
        <v>7</v>
      </c>
      <c r="J27" s="67" t="s">
        <v>302</v>
      </c>
      <c r="K27" s="67" t="s">
        <v>7</v>
      </c>
      <c r="L27" s="246" t="s">
        <v>302</v>
      </c>
      <c r="M27" s="67" t="s">
        <v>7</v>
      </c>
      <c r="N27" s="67" t="s">
        <v>304</v>
      </c>
      <c r="O27" s="67" t="s">
        <v>302</v>
      </c>
      <c r="P27" s="67" t="s">
        <v>7</v>
      </c>
    </row>
    <row r="28" spans="1:16">
      <c r="A28" s="5"/>
      <c r="B28" s="243" t="s">
        <v>281</v>
      </c>
      <c r="C28" s="243"/>
      <c r="D28" s="244" t="s">
        <v>302</v>
      </c>
      <c r="E28" s="67" t="s">
        <v>7</v>
      </c>
      <c r="F28" s="245" t="s">
        <v>302</v>
      </c>
      <c r="G28" s="67" t="s">
        <v>7</v>
      </c>
      <c r="H28" s="67" t="s">
        <v>302</v>
      </c>
      <c r="I28" s="67" t="s">
        <v>7</v>
      </c>
      <c r="J28" s="67" t="s">
        <v>302</v>
      </c>
      <c r="K28" s="67" t="s">
        <v>7</v>
      </c>
      <c r="L28" s="246" t="s">
        <v>302</v>
      </c>
      <c r="M28" s="67" t="s">
        <v>7</v>
      </c>
      <c r="N28" s="67" t="s">
        <v>304</v>
      </c>
      <c r="O28" s="67" t="s">
        <v>302</v>
      </c>
      <c r="P28" s="67" t="s">
        <v>7</v>
      </c>
    </row>
    <row r="29" spans="1:16">
      <c r="A29" s="5"/>
      <c r="B29" s="243" t="s">
        <v>97</v>
      </c>
      <c r="C29" s="243" t="s">
        <v>96</v>
      </c>
      <c r="D29" s="244" t="s">
        <v>302</v>
      </c>
      <c r="E29" s="67" t="s">
        <v>7</v>
      </c>
      <c r="F29" s="245" t="s">
        <v>302</v>
      </c>
      <c r="G29" s="67" t="s">
        <v>7</v>
      </c>
      <c r="H29" s="67" t="s">
        <v>302</v>
      </c>
      <c r="I29" s="67" t="s">
        <v>7</v>
      </c>
      <c r="J29" s="67" t="s">
        <v>302</v>
      </c>
      <c r="K29" s="67" t="s">
        <v>7</v>
      </c>
      <c r="L29" s="246" t="s">
        <v>302</v>
      </c>
      <c r="M29" s="67" t="s">
        <v>7</v>
      </c>
      <c r="N29" s="67" t="s">
        <v>304</v>
      </c>
      <c r="O29" s="67" t="s">
        <v>302</v>
      </c>
      <c r="P29" s="67" t="s">
        <v>7</v>
      </c>
    </row>
    <row r="30" spans="1:16">
      <c r="A30" s="5"/>
      <c r="B30" s="243" t="s">
        <v>35</v>
      </c>
      <c r="C30" s="243" t="s">
        <v>129</v>
      </c>
      <c r="D30" s="244" t="s">
        <v>302</v>
      </c>
      <c r="E30" s="67" t="s">
        <v>7</v>
      </c>
      <c r="F30" s="245" t="s">
        <v>302</v>
      </c>
      <c r="G30" s="67" t="s">
        <v>7</v>
      </c>
      <c r="H30" s="67" t="s">
        <v>302</v>
      </c>
      <c r="I30" s="67" t="s">
        <v>7</v>
      </c>
      <c r="J30" s="67" t="s">
        <v>302</v>
      </c>
      <c r="K30" s="67" t="s">
        <v>7</v>
      </c>
      <c r="L30" s="246" t="s">
        <v>302</v>
      </c>
      <c r="M30" s="67" t="s">
        <v>7</v>
      </c>
      <c r="N30" s="67" t="s">
        <v>304</v>
      </c>
      <c r="O30" s="67" t="s">
        <v>302</v>
      </c>
      <c r="P30" s="67" t="s">
        <v>7</v>
      </c>
    </row>
    <row r="31" spans="1:16" s="66" customFormat="1">
      <c r="A31" s="65"/>
      <c r="B31" s="252" t="s">
        <v>126</v>
      </c>
      <c r="C31" s="252" t="s">
        <v>128</v>
      </c>
      <c r="D31" s="244" t="s">
        <v>302</v>
      </c>
      <c r="E31" s="67" t="s">
        <v>7</v>
      </c>
      <c r="F31" s="245" t="s">
        <v>302</v>
      </c>
      <c r="G31" s="67" t="s">
        <v>7</v>
      </c>
      <c r="H31" s="67" t="s">
        <v>302</v>
      </c>
      <c r="I31" s="67" t="s">
        <v>7</v>
      </c>
      <c r="J31" s="67" t="s">
        <v>302</v>
      </c>
      <c r="K31" s="67" t="s">
        <v>7</v>
      </c>
      <c r="L31" s="246" t="s">
        <v>302</v>
      </c>
      <c r="M31" s="67" t="s">
        <v>7</v>
      </c>
      <c r="N31" s="67" t="s">
        <v>304</v>
      </c>
      <c r="O31" s="67" t="s">
        <v>302</v>
      </c>
      <c r="P31" s="67" t="s">
        <v>7</v>
      </c>
    </row>
    <row r="32" spans="1:16" s="66" customFormat="1">
      <c r="A32" s="65"/>
      <c r="B32" s="252" t="s">
        <v>122</v>
      </c>
      <c r="C32" s="252"/>
      <c r="D32" s="244" t="s">
        <v>302</v>
      </c>
      <c r="E32" s="67" t="s">
        <v>7</v>
      </c>
      <c r="F32" s="245" t="s">
        <v>302</v>
      </c>
      <c r="G32" s="67" t="s">
        <v>7</v>
      </c>
      <c r="H32" s="67" t="s">
        <v>302</v>
      </c>
      <c r="I32" s="67" t="s">
        <v>7</v>
      </c>
      <c r="J32" s="67" t="s">
        <v>302</v>
      </c>
      <c r="K32" s="67" t="s">
        <v>7</v>
      </c>
      <c r="L32" s="246" t="s">
        <v>302</v>
      </c>
      <c r="M32" s="67" t="s">
        <v>7</v>
      </c>
      <c r="N32" s="67" t="s">
        <v>329</v>
      </c>
      <c r="O32" s="67" t="s">
        <v>302</v>
      </c>
      <c r="P32" s="67" t="s">
        <v>7</v>
      </c>
    </row>
    <row r="33" spans="1:16">
      <c r="A33" s="5"/>
      <c r="B33" s="243" t="s">
        <v>94</v>
      </c>
      <c r="C33" s="243"/>
      <c r="D33" s="244" t="s">
        <v>302</v>
      </c>
      <c r="E33" s="67" t="s">
        <v>7</v>
      </c>
      <c r="F33" s="245" t="s">
        <v>302</v>
      </c>
      <c r="G33" s="67" t="s">
        <v>7</v>
      </c>
      <c r="H33" s="67" t="s">
        <v>302</v>
      </c>
      <c r="I33" s="67" t="s">
        <v>7</v>
      </c>
      <c r="J33" s="67" t="s">
        <v>302</v>
      </c>
      <c r="K33" s="67" t="s">
        <v>7</v>
      </c>
      <c r="L33" s="246" t="s">
        <v>302</v>
      </c>
      <c r="M33" s="67" t="s">
        <v>7</v>
      </c>
      <c r="N33" s="67" t="s">
        <v>329</v>
      </c>
      <c r="O33" s="67" t="s">
        <v>302</v>
      </c>
      <c r="P33" s="67" t="s">
        <v>7</v>
      </c>
    </row>
    <row r="34" spans="1:16">
      <c r="A34" s="5"/>
      <c r="B34" s="243" t="s">
        <v>112</v>
      </c>
      <c r="C34" s="243"/>
      <c r="D34" s="244" t="s">
        <v>302</v>
      </c>
      <c r="E34" s="67" t="s">
        <v>7</v>
      </c>
      <c r="F34" s="245" t="s">
        <v>302</v>
      </c>
      <c r="G34" s="67" t="s">
        <v>7</v>
      </c>
      <c r="H34" s="67" t="s">
        <v>302</v>
      </c>
      <c r="I34" s="67" t="s">
        <v>7</v>
      </c>
      <c r="J34" s="67" t="s">
        <v>302</v>
      </c>
      <c r="K34" s="67" t="s">
        <v>7</v>
      </c>
      <c r="L34" s="246" t="s">
        <v>302</v>
      </c>
      <c r="M34" s="67" t="s">
        <v>7</v>
      </c>
      <c r="N34" s="67" t="s">
        <v>329</v>
      </c>
      <c r="O34" s="67" t="s">
        <v>302</v>
      </c>
      <c r="P34" s="67" t="s">
        <v>7</v>
      </c>
    </row>
    <row r="35" spans="1:16">
      <c r="A35" s="5"/>
      <c r="B35" s="243" t="s">
        <v>95</v>
      </c>
      <c r="C35" s="243"/>
      <c r="D35" s="244" t="s">
        <v>302</v>
      </c>
      <c r="E35" s="67" t="s">
        <v>7</v>
      </c>
      <c r="F35" s="245" t="s">
        <v>302</v>
      </c>
      <c r="G35" s="67" t="s">
        <v>7</v>
      </c>
      <c r="H35" s="67" t="s">
        <v>302</v>
      </c>
      <c r="I35" s="67" t="s">
        <v>7</v>
      </c>
      <c r="J35" s="67" t="s">
        <v>302</v>
      </c>
      <c r="K35" s="67" t="s">
        <v>7</v>
      </c>
      <c r="L35" s="246" t="s">
        <v>302</v>
      </c>
      <c r="M35" s="67" t="s">
        <v>7</v>
      </c>
      <c r="N35" s="67" t="s">
        <v>329</v>
      </c>
      <c r="O35" s="67" t="s">
        <v>302</v>
      </c>
      <c r="P35" s="67" t="s">
        <v>7</v>
      </c>
    </row>
    <row r="36" spans="1:16" s="66" customFormat="1">
      <c r="A36" s="65"/>
      <c r="B36" s="252" t="s">
        <v>101</v>
      </c>
      <c r="C36" s="252"/>
      <c r="D36" s="244" t="s">
        <v>302</v>
      </c>
      <c r="E36" s="67" t="s">
        <v>7</v>
      </c>
      <c r="F36" s="245" t="s">
        <v>302</v>
      </c>
      <c r="G36" s="67" t="s">
        <v>7</v>
      </c>
      <c r="H36" s="67" t="s">
        <v>302</v>
      </c>
      <c r="I36" s="67" t="s">
        <v>7</v>
      </c>
      <c r="J36" s="67" t="s">
        <v>302</v>
      </c>
      <c r="K36" s="67" t="s">
        <v>7</v>
      </c>
      <c r="L36" s="246" t="s">
        <v>302</v>
      </c>
      <c r="M36" s="67" t="s">
        <v>7</v>
      </c>
      <c r="N36" s="67" t="s">
        <v>304</v>
      </c>
      <c r="O36" s="67" t="s">
        <v>302</v>
      </c>
      <c r="P36" s="67" t="s">
        <v>7</v>
      </c>
    </row>
    <row r="37" spans="1:16" s="66" customFormat="1">
      <c r="A37" s="65"/>
      <c r="B37" s="252" t="s">
        <v>110</v>
      </c>
      <c r="C37" s="252"/>
      <c r="D37" s="244" t="s">
        <v>302</v>
      </c>
      <c r="E37" s="67" t="s">
        <v>7</v>
      </c>
      <c r="F37" s="245" t="s">
        <v>302</v>
      </c>
      <c r="G37" s="67" t="s">
        <v>7</v>
      </c>
      <c r="H37" s="67" t="s">
        <v>302</v>
      </c>
      <c r="I37" s="67" t="s">
        <v>7</v>
      </c>
      <c r="J37" s="67" t="s">
        <v>302</v>
      </c>
      <c r="K37" s="67" t="s">
        <v>7</v>
      </c>
      <c r="L37" s="246" t="s">
        <v>302</v>
      </c>
      <c r="M37" s="67" t="s">
        <v>7</v>
      </c>
      <c r="N37" s="67" t="s">
        <v>304</v>
      </c>
      <c r="O37" s="67" t="s">
        <v>302</v>
      </c>
      <c r="P37" s="67" t="s">
        <v>7</v>
      </c>
    </row>
    <row r="38" spans="1:16" s="66" customFormat="1">
      <c r="A38" s="65"/>
      <c r="B38" s="252" t="s">
        <v>125</v>
      </c>
      <c r="C38" s="252"/>
      <c r="D38" s="244" t="s">
        <v>302</v>
      </c>
      <c r="E38" s="67" t="s">
        <v>7</v>
      </c>
      <c r="F38" s="245" t="s">
        <v>302</v>
      </c>
      <c r="G38" s="67" t="s">
        <v>7</v>
      </c>
      <c r="H38" s="67" t="s">
        <v>302</v>
      </c>
      <c r="I38" s="67" t="s">
        <v>7</v>
      </c>
      <c r="J38" s="67" t="s">
        <v>302</v>
      </c>
      <c r="K38" s="67" t="s">
        <v>7</v>
      </c>
      <c r="L38" s="246" t="s">
        <v>302</v>
      </c>
      <c r="M38" s="67" t="s">
        <v>7</v>
      </c>
      <c r="N38" s="67" t="s">
        <v>329</v>
      </c>
      <c r="O38" s="67" t="s">
        <v>302</v>
      </c>
      <c r="P38" s="67" t="s">
        <v>7</v>
      </c>
    </row>
    <row r="39" spans="1:16">
      <c r="A39" s="5"/>
      <c r="B39" s="243" t="s">
        <v>36</v>
      </c>
      <c r="C39" s="243"/>
      <c r="D39" s="244" t="s">
        <v>302</v>
      </c>
      <c r="E39" s="67" t="s">
        <v>7</v>
      </c>
      <c r="F39" s="245" t="s">
        <v>302</v>
      </c>
      <c r="G39" s="67" t="s">
        <v>7</v>
      </c>
      <c r="H39" s="67" t="s">
        <v>302</v>
      </c>
      <c r="I39" s="67" t="s">
        <v>7</v>
      </c>
      <c r="J39" s="67" t="s">
        <v>302</v>
      </c>
      <c r="K39" s="67" t="s">
        <v>7</v>
      </c>
      <c r="L39" s="246" t="s">
        <v>302</v>
      </c>
      <c r="M39" s="67" t="s">
        <v>7</v>
      </c>
      <c r="N39" s="67" t="s">
        <v>304</v>
      </c>
      <c r="O39" s="67" t="s">
        <v>302</v>
      </c>
      <c r="P39" s="67" t="s">
        <v>7</v>
      </c>
    </row>
    <row r="40" spans="1:16">
      <c r="A40" s="5"/>
      <c r="B40" s="243" t="s">
        <v>37</v>
      </c>
      <c r="C40" s="243"/>
      <c r="D40" s="244" t="s">
        <v>302</v>
      </c>
      <c r="E40" s="67" t="s">
        <v>7</v>
      </c>
      <c r="F40" s="245" t="s">
        <v>302</v>
      </c>
      <c r="G40" s="67" t="s">
        <v>7</v>
      </c>
      <c r="H40" s="67" t="s">
        <v>302</v>
      </c>
      <c r="I40" s="67" t="s">
        <v>7</v>
      </c>
      <c r="J40" s="67" t="s">
        <v>302</v>
      </c>
      <c r="K40" s="67" t="s">
        <v>7</v>
      </c>
      <c r="L40" s="246" t="s">
        <v>302</v>
      </c>
      <c r="M40" s="67" t="s">
        <v>7</v>
      </c>
      <c r="N40" s="67" t="s">
        <v>329</v>
      </c>
      <c r="O40" s="67" t="s">
        <v>302</v>
      </c>
      <c r="P40" s="67" t="s">
        <v>7</v>
      </c>
    </row>
    <row r="41" spans="1:16">
      <c r="A41" s="5"/>
      <c r="B41" s="243" t="s">
        <v>38</v>
      </c>
      <c r="C41" s="243"/>
      <c r="D41" s="244" t="s">
        <v>302</v>
      </c>
      <c r="E41" s="67" t="s">
        <v>7</v>
      </c>
      <c r="F41" s="245" t="s">
        <v>302</v>
      </c>
      <c r="G41" s="67" t="s">
        <v>7</v>
      </c>
      <c r="H41" s="67" t="s">
        <v>302</v>
      </c>
      <c r="I41" s="67" t="s">
        <v>7</v>
      </c>
      <c r="J41" s="67" t="s">
        <v>302</v>
      </c>
      <c r="K41" s="67" t="s">
        <v>7</v>
      </c>
      <c r="L41" s="246" t="s">
        <v>302</v>
      </c>
      <c r="M41" s="67" t="s">
        <v>7</v>
      </c>
      <c r="N41" s="67" t="s">
        <v>329</v>
      </c>
      <c r="O41" s="67" t="s">
        <v>302</v>
      </c>
      <c r="P41" s="67" t="s">
        <v>7</v>
      </c>
    </row>
    <row r="42" spans="1:16">
      <c r="A42" s="5"/>
      <c r="B42" s="243" t="s">
        <v>39</v>
      </c>
      <c r="C42" s="243"/>
      <c r="D42" s="244" t="s">
        <v>302</v>
      </c>
      <c r="E42" s="67" t="s">
        <v>7</v>
      </c>
      <c r="F42" s="245" t="s">
        <v>302</v>
      </c>
      <c r="G42" s="67" t="s">
        <v>7</v>
      </c>
      <c r="H42" s="67" t="s">
        <v>302</v>
      </c>
      <c r="I42" s="67" t="s">
        <v>7</v>
      </c>
      <c r="J42" s="67" t="s">
        <v>302</v>
      </c>
      <c r="K42" s="67" t="s">
        <v>7</v>
      </c>
      <c r="L42" s="246" t="s">
        <v>302</v>
      </c>
      <c r="M42" s="67" t="s">
        <v>7</v>
      </c>
      <c r="N42" s="67" t="s">
        <v>304</v>
      </c>
      <c r="O42" s="67" t="s">
        <v>302</v>
      </c>
      <c r="P42" s="67" t="s">
        <v>7</v>
      </c>
    </row>
    <row r="43" spans="1:16">
      <c r="A43" s="5"/>
      <c r="B43" s="243" t="s">
        <v>40</v>
      </c>
      <c r="C43" s="243"/>
      <c r="D43" s="244" t="s">
        <v>302</v>
      </c>
      <c r="E43" s="67" t="s">
        <v>7</v>
      </c>
      <c r="F43" s="245" t="s">
        <v>302</v>
      </c>
      <c r="G43" s="67" t="s">
        <v>7</v>
      </c>
      <c r="H43" s="67" t="s">
        <v>302</v>
      </c>
      <c r="I43" s="67" t="s">
        <v>7</v>
      </c>
      <c r="J43" s="67" t="s">
        <v>302</v>
      </c>
      <c r="K43" s="67" t="s">
        <v>7</v>
      </c>
      <c r="L43" s="246" t="s">
        <v>302</v>
      </c>
      <c r="M43" s="67" t="s">
        <v>7</v>
      </c>
      <c r="N43" s="67" t="s">
        <v>329</v>
      </c>
      <c r="O43" s="67" t="s">
        <v>302</v>
      </c>
      <c r="P43" s="67" t="s">
        <v>7</v>
      </c>
    </row>
    <row r="44" spans="1:16">
      <c r="A44" s="5"/>
      <c r="B44" s="243" t="s">
        <v>41</v>
      </c>
      <c r="C44" s="243"/>
      <c r="D44" s="244" t="s">
        <v>302</v>
      </c>
      <c r="E44" s="67" t="s">
        <v>7</v>
      </c>
      <c r="F44" s="245" t="s">
        <v>302</v>
      </c>
      <c r="G44" s="67" t="s">
        <v>7</v>
      </c>
      <c r="H44" s="67" t="s">
        <v>302</v>
      </c>
      <c r="I44" s="67" t="s">
        <v>7</v>
      </c>
      <c r="J44" s="67" t="s">
        <v>302</v>
      </c>
      <c r="K44" s="67" t="s">
        <v>7</v>
      </c>
      <c r="L44" s="246" t="s">
        <v>302</v>
      </c>
      <c r="M44" s="67" t="s">
        <v>7</v>
      </c>
      <c r="N44" s="67" t="s">
        <v>329</v>
      </c>
      <c r="O44" s="67" t="s">
        <v>302</v>
      </c>
      <c r="P44" s="67" t="s">
        <v>7</v>
      </c>
    </row>
    <row r="45" spans="1:16">
      <c r="A45" s="5"/>
      <c r="B45" s="243" t="s">
        <v>42</v>
      </c>
      <c r="C45" s="243"/>
      <c r="D45" s="244" t="s">
        <v>302</v>
      </c>
      <c r="E45" s="67" t="s">
        <v>7</v>
      </c>
      <c r="F45" s="245" t="s">
        <v>302</v>
      </c>
      <c r="G45" s="67" t="s">
        <v>7</v>
      </c>
      <c r="H45" s="67" t="s">
        <v>302</v>
      </c>
      <c r="I45" s="67" t="s">
        <v>7</v>
      </c>
      <c r="J45" s="67" t="s">
        <v>302</v>
      </c>
      <c r="K45" s="67" t="s">
        <v>7</v>
      </c>
      <c r="L45" s="246" t="s">
        <v>302</v>
      </c>
      <c r="M45" s="67" t="s">
        <v>7</v>
      </c>
      <c r="N45" s="67" t="s">
        <v>304</v>
      </c>
      <c r="O45" s="67" t="s">
        <v>302</v>
      </c>
      <c r="P45" s="67" t="s">
        <v>7</v>
      </c>
    </row>
    <row r="46" spans="1:16">
      <c r="A46" s="5"/>
      <c r="B46" s="243" t="s">
        <v>43</v>
      </c>
      <c r="C46" s="243"/>
      <c r="D46" s="244" t="s">
        <v>302</v>
      </c>
      <c r="E46" s="67" t="s">
        <v>7</v>
      </c>
      <c r="F46" s="245" t="s">
        <v>302</v>
      </c>
      <c r="G46" s="67" t="s">
        <v>7</v>
      </c>
      <c r="H46" s="67" t="s">
        <v>302</v>
      </c>
      <c r="I46" s="67" t="s">
        <v>7</v>
      </c>
      <c r="J46" s="67" t="s">
        <v>302</v>
      </c>
      <c r="K46" s="67" t="s">
        <v>7</v>
      </c>
      <c r="L46" s="246" t="s">
        <v>302</v>
      </c>
      <c r="M46" s="67" t="s">
        <v>7</v>
      </c>
      <c r="N46" s="67" t="s">
        <v>304</v>
      </c>
      <c r="O46" s="67" t="s">
        <v>302</v>
      </c>
      <c r="P46" s="67" t="s">
        <v>7</v>
      </c>
    </row>
    <row r="47" spans="1:16">
      <c r="A47" s="5"/>
      <c r="B47" s="243" t="s">
        <v>30</v>
      </c>
      <c r="C47" s="243"/>
      <c r="D47" s="244" t="s">
        <v>302</v>
      </c>
      <c r="E47" s="67" t="s">
        <v>7</v>
      </c>
      <c r="F47" s="245" t="s">
        <v>302</v>
      </c>
      <c r="G47" s="67" t="s">
        <v>7</v>
      </c>
      <c r="H47" s="67" t="s">
        <v>302</v>
      </c>
      <c r="I47" s="67" t="s">
        <v>7</v>
      </c>
      <c r="J47" s="67" t="s">
        <v>302</v>
      </c>
      <c r="K47" s="67" t="s">
        <v>7</v>
      </c>
      <c r="L47" s="246" t="s">
        <v>302</v>
      </c>
      <c r="M47" s="67" t="s">
        <v>7</v>
      </c>
      <c r="N47" s="67" t="s">
        <v>329</v>
      </c>
      <c r="O47" s="67" t="s">
        <v>302</v>
      </c>
      <c r="P47" s="67" t="s">
        <v>7</v>
      </c>
    </row>
    <row r="48" spans="1:16">
      <c r="A48" s="5"/>
      <c r="B48" s="243" t="s">
        <v>31</v>
      </c>
      <c r="C48" s="243"/>
      <c r="D48" s="244" t="s">
        <v>302</v>
      </c>
      <c r="E48" s="67" t="s">
        <v>7</v>
      </c>
      <c r="F48" s="245" t="s">
        <v>302</v>
      </c>
      <c r="G48" s="67" t="s">
        <v>7</v>
      </c>
      <c r="H48" s="67" t="s">
        <v>302</v>
      </c>
      <c r="I48" s="67" t="s">
        <v>7</v>
      </c>
      <c r="J48" s="67" t="s">
        <v>302</v>
      </c>
      <c r="K48" s="67" t="s">
        <v>7</v>
      </c>
      <c r="L48" s="246" t="s">
        <v>302</v>
      </c>
      <c r="M48" s="67" t="s">
        <v>7</v>
      </c>
      <c r="N48" s="67" t="s">
        <v>304</v>
      </c>
      <c r="O48" s="67" t="s">
        <v>302</v>
      </c>
      <c r="P48" s="67" t="s">
        <v>7</v>
      </c>
    </row>
    <row r="49" spans="1:16">
      <c r="A49" s="5"/>
      <c r="B49" s="243" t="s">
        <v>44</v>
      </c>
      <c r="C49" s="243"/>
      <c r="D49" s="244" t="s">
        <v>302</v>
      </c>
      <c r="E49" s="67" t="s">
        <v>7</v>
      </c>
      <c r="F49" s="245" t="s">
        <v>302</v>
      </c>
      <c r="G49" s="67" t="s">
        <v>7</v>
      </c>
      <c r="H49" s="67" t="s">
        <v>302</v>
      </c>
      <c r="I49" s="67" t="s">
        <v>7</v>
      </c>
      <c r="J49" s="67" t="s">
        <v>302</v>
      </c>
      <c r="K49" s="67" t="s">
        <v>7</v>
      </c>
      <c r="L49" s="246" t="s">
        <v>302</v>
      </c>
      <c r="M49" s="67" t="s">
        <v>7</v>
      </c>
      <c r="N49" s="67" t="s">
        <v>329</v>
      </c>
      <c r="O49" s="67" t="s">
        <v>302</v>
      </c>
      <c r="P49" s="67" t="s">
        <v>7</v>
      </c>
    </row>
    <row r="50" spans="1:16">
      <c r="H50" s="67"/>
      <c r="J50" s="67"/>
      <c r="K50" s="67"/>
      <c r="L50" s="246"/>
      <c r="M50" s="67"/>
      <c r="N50" s="67"/>
      <c r="P50" s="67"/>
    </row>
    <row r="51" spans="1:16">
      <c r="B51" s="253" t="s">
        <v>105</v>
      </c>
      <c r="H51" s="67"/>
      <c r="J51" s="67"/>
      <c r="K51" s="67"/>
      <c r="L51" s="246"/>
      <c r="M51" s="67"/>
      <c r="N51" s="67"/>
      <c r="P51" s="67"/>
    </row>
    <row r="52" spans="1:16">
      <c r="A52" s="5"/>
      <c r="B52" s="243" t="s">
        <v>148</v>
      </c>
      <c r="C52" s="243" t="s">
        <v>108</v>
      </c>
      <c r="D52" s="244" t="s">
        <v>302</v>
      </c>
      <c r="E52" s="67" t="s">
        <v>7</v>
      </c>
      <c r="F52" s="247" t="s">
        <v>302</v>
      </c>
      <c r="G52" s="67" t="s">
        <v>7</v>
      </c>
      <c r="H52" s="67" t="s">
        <v>302</v>
      </c>
      <c r="I52" s="67" t="s">
        <v>7</v>
      </c>
      <c r="J52" s="67" t="s">
        <v>302</v>
      </c>
      <c r="K52" s="67" t="s">
        <v>7</v>
      </c>
      <c r="L52" s="246" t="s">
        <v>303</v>
      </c>
      <c r="M52" s="67" t="s">
        <v>7</v>
      </c>
      <c r="N52" s="67" t="s">
        <v>304</v>
      </c>
      <c r="O52" s="67" t="s">
        <v>302</v>
      </c>
      <c r="P52" s="67" t="s">
        <v>7</v>
      </c>
    </row>
    <row r="53" spans="1:16">
      <c r="A53" s="5"/>
      <c r="B53" s="243" t="s">
        <v>282</v>
      </c>
      <c r="C53" s="243"/>
      <c r="D53" s="244" t="s">
        <v>302</v>
      </c>
      <c r="E53" s="67" t="s">
        <v>7</v>
      </c>
      <c r="F53" s="247" t="s">
        <v>302</v>
      </c>
      <c r="G53" s="67" t="s">
        <v>7</v>
      </c>
      <c r="H53" s="67" t="s">
        <v>302</v>
      </c>
      <c r="I53" s="67" t="s">
        <v>7</v>
      </c>
      <c r="J53" s="67" t="s">
        <v>302</v>
      </c>
      <c r="K53" s="67" t="s">
        <v>7</v>
      </c>
      <c r="L53" s="246" t="s">
        <v>302</v>
      </c>
      <c r="M53" s="67" t="s">
        <v>7</v>
      </c>
      <c r="N53" s="67" t="s">
        <v>304</v>
      </c>
      <c r="O53" s="67" t="s">
        <v>302</v>
      </c>
      <c r="P53" s="67" t="s">
        <v>7</v>
      </c>
    </row>
    <row r="54" spans="1:16">
      <c r="A54" s="5"/>
      <c r="B54" s="243" t="s">
        <v>25</v>
      </c>
      <c r="C54" s="243"/>
      <c r="D54" s="244" t="s">
        <v>302</v>
      </c>
      <c r="E54" s="67" t="s">
        <v>7</v>
      </c>
      <c r="F54" s="247" t="s">
        <v>302</v>
      </c>
      <c r="G54" s="67" t="s">
        <v>7</v>
      </c>
      <c r="H54" s="67" t="s">
        <v>302</v>
      </c>
      <c r="I54" s="67" t="s">
        <v>7</v>
      </c>
      <c r="J54" s="67" t="s">
        <v>302</v>
      </c>
      <c r="K54" s="67" t="s">
        <v>7</v>
      </c>
      <c r="L54" s="246" t="s">
        <v>302</v>
      </c>
      <c r="M54" s="67" t="s">
        <v>7</v>
      </c>
      <c r="N54" s="67" t="s">
        <v>304</v>
      </c>
      <c r="O54" s="67" t="s">
        <v>302</v>
      </c>
      <c r="P54" s="67" t="s">
        <v>7</v>
      </c>
    </row>
    <row r="55" spans="1:16">
      <c r="A55" s="5"/>
      <c r="B55" s="243" t="s">
        <v>26</v>
      </c>
      <c r="C55" s="243"/>
      <c r="D55" s="244" t="s">
        <v>302</v>
      </c>
      <c r="E55" s="67" t="s">
        <v>7</v>
      </c>
      <c r="F55" s="247" t="s">
        <v>302</v>
      </c>
      <c r="G55" s="67" t="s">
        <v>7</v>
      </c>
      <c r="H55" s="67" t="s">
        <v>302</v>
      </c>
      <c r="I55" s="67" t="s">
        <v>7</v>
      </c>
      <c r="J55" s="67" t="s">
        <v>302</v>
      </c>
      <c r="K55" s="67" t="s">
        <v>7</v>
      </c>
      <c r="L55" s="246" t="s">
        <v>302</v>
      </c>
      <c r="M55" s="67" t="s">
        <v>7</v>
      </c>
      <c r="N55" s="67" t="s">
        <v>304</v>
      </c>
      <c r="O55" s="67" t="s">
        <v>302</v>
      </c>
      <c r="P55" s="67" t="s">
        <v>7</v>
      </c>
    </row>
    <row r="56" spans="1:16">
      <c r="A56" s="5"/>
      <c r="B56" s="243" t="s">
        <v>27</v>
      </c>
      <c r="C56" s="243"/>
      <c r="D56" s="244" t="s">
        <v>302</v>
      </c>
      <c r="E56" s="67" t="s">
        <v>7</v>
      </c>
      <c r="F56" s="247" t="s">
        <v>302</v>
      </c>
      <c r="G56" s="67" t="s">
        <v>7</v>
      </c>
      <c r="H56" s="67" t="s">
        <v>302</v>
      </c>
      <c r="I56" s="67" t="s">
        <v>7</v>
      </c>
      <c r="J56" s="67" t="s">
        <v>302</v>
      </c>
      <c r="K56" s="67" t="s">
        <v>7</v>
      </c>
      <c r="L56" s="246" t="s">
        <v>302</v>
      </c>
      <c r="M56" s="67" t="s">
        <v>7</v>
      </c>
      <c r="N56" s="67" t="s">
        <v>304</v>
      </c>
      <c r="O56" s="67" t="s">
        <v>302</v>
      </c>
      <c r="P56" s="67" t="s">
        <v>7</v>
      </c>
    </row>
    <row r="57" spans="1:16">
      <c r="B57" s="243" t="s">
        <v>327</v>
      </c>
      <c r="D57" s="137" t="s">
        <v>173</v>
      </c>
      <c r="F57" s="67" t="s">
        <v>173</v>
      </c>
      <c r="H57" s="67" t="s">
        <v>173</v>
      </c>
      <c r="I57" s="67"/>
      <c r="J57" s="67" t="s">
        <v>302</v>
      </c>
      <c r="K57" s="67" t="s">
        <v>7</v>
      </c>
      <c r="L57" s="246" t="s">
        <v>302</v>
      </c>
      <c r="M57" s="67" t="s">
        <v>7</v>
      </c>
      <c r="N57" s="67" t="s">
        <v>304</v>
      </c>
      <c r="O57" s="67" t="s">
        <v>302</v>
      </c>
      <c r="P57" s="67" t="s">
        <v>7</v>
      </c>
    </row>
    <row r="58" spans="1:16">
      <c r="B58" s="243"/>
    </row>
    <row r="59" spans="1:16">
      <c r="B59" s="243"/>
    </row>
    <row r="60" spans="1:16">
      <c r="B60" s="243"/>
    </row>
  </sheetData>
  <mergeCells count="7">
    <mergeCell ref="O5:P5"/>
    <mergeCell ref="L5:M5"/>
    <mergeCell ref="H5:I5"/>
    <mergeCell ref="G2:H2"/>
    <mergeCell ref="D5:E5"/>
    <mergeCell ref="F5:G5"/>
    <mergeCell ref="J5:K5"/>
  </mergeCells>
  <conditionalFormatting sqref="E8">
    <cfRule type="cellIs" dxfId="40" priority="43" operator="equal">
      <formula>"verhoogd"</formula>
    </cfRule>
    <cfRule type="cellIs" dxfId="39" priority="44" operator="equal">
      <formula>"normaal"</formula>
    </cfRule>
  </conditionalFormatting>
  <conditionalFormatting sqref="E9:E19">
    <cfRule type="cellIs" dxfId="38" priority="41" operator="equal">
      <formula>"verhoogd"</formula>
    </cfRule>
    <cfRule type="cellIs" dxfId="37" priority="42" operator="equal">
      <formula>"normaal"</formula>
    </cfRule>
  </conditionalFormatting>
  <conditionalFormatting sqref="E22:E25 E27:E49">
    <cfRule type="cellIs" dxfId="36" priority="39" operator="equal">
      <formula>"verhoogd"</formula>
    </cfRule>
    <cfRule type="cellIs" dxfId="35" priority="40" operator="equal">
      <formula>"normaal"</formula>
    </cfRule>
  </conditionalFormatting>
  <conditionalFormatting sqref="E52:E56">
    <cfRule type="cellIs" dxfId="34" priority="37" operator="equal">
      <formula>"verhoogd"</formula>
    </cfRule>
    <cfRule type="cellIs" dxfId="33" priority="38" operator="equal">
      <formula>"normaal"</formula>
    </cfRule>
  </conditionalFormatting>
  <conditionalFormatting sqref="G8:G19">
    <cfRule type="cellIs" dxfId="32" priority="35" operator="equal">
      <formula>"verhoogd"</formula>
    </cfRule>
    <cfRule type="cellIs" dxfId="31" priority="36" operator="equal">
      <formula>"normaal"</formula>
    </cfRule>
  </conditionalFormatting>
  <conditionalFormatting sqref="G22:G25 G27:G49">
    <cfRule type="cellIs" dxfId="30" priority="33" operator="equal">
      <formula>"verhoogd"</formula>
    </cfRule>
    <cfRule type="cellIs" dxfId="29" priority="34" operator="equal">
      <formula>"normaal"</formula>
    </cfRule>
  </conditionalFormatting>
  <conditionalFormatting sqref="G52:G56">
    <cfRule type="cellIs" dxfId="28" priority="31" operator="equal">
      <formula>"verhoogd"</formula>
    </cfRule>
    <cfRule type="cellIs" dxfId="27" priority="32" operator="equal">
      <formula>"normaal"</formula>
    </cfRule>
  </conditionalFormatting>
  <conditionalFormatting sqref="I8:I19">
    <cfRule type="cellIs" dxfId="26" priority="29" operator="equal">
      <formula>"verhoogd"</formula>
    </cfRule>
    <cfRule type="cellIs" dxfId="25" priority="30" operator="equal">
      <formula>"normaal"</formula>
    </cfRule>
  </conditionalFormatting>
  <conditionalFormatting sqref="I22:I25 I27:I49">
    <cfRule type="cellIs" dxfId="24" priority="27" operator="equal">
      <formula>"verhoogd"</formula>
    </cfRule>
    <cfRule type="cellIs" dxfId="23" priority="28" operator="equal">
      <formula>"normaal"</formula>
    </cfRule>
  </conditionalFormatting>
  <conditionalFormatting sqref="I52:I57">
    <cfRule type="cellIs" dxfId="22" priority="25" operator="equal">
      <formula>"verhoogd"</formula>
    </cfRule>
    <cfRule type="cellIs" dxfId="21" priority="26" operator="equal">
      <formula>"normaal"</formula>
    </cfRule>
  </conditionalFormatting>
  <conditionalFormatting sqref="K8:K25 K27:K57">
    <cfRule type="cellIs" dxfId="20" priority="23" operator="equal">
      <formula>"verhoogd"</formula>
    </cfRule>
    <cfRule type="cellIs" dxfId="19" priority="24" operator="equal">
      <formula>"normaal"</formula>
    </cfRule>
  </conditionalFormatting>
  <conditionalFormatting sqref="M8:N25 M27:N57">
    <cfRule type="cellIs" dxfId="18" priority="21" operator="equal">
      <formula>"verhoogd"</formula>
    </cfRule>
    <cfRule type="cellIs" dxfId="17" priority="22" operator="equal">
      <formula>"normaal"</formula>
    </cfRule>
  </conditionalFormatting>
  <conditionalFormatting sqref="P8:P57">
    <cfRule type="cellIs" dxfId="16" priority="15" operator="equal">
      <formula>"verhoogd"</formula>
    </cfRule>
    <cfRule type="cellIs" dxfId="15" priority="16" operator="equal">
      <formula>"normaal"</formula>
    </cfRule>
  </conditionalFormatting>
  <conditionalFormatting sqref="E26">
    <cfRule type="cellIs" dxfId="14" priority="11" operator="equal">
      <formula>"verhoogd"</formula>
    </cfRule>
    <cfRule type="cellIs" dxfId="13" priority="12" operator="equal">
      <formula>"normaal"</formula>
    </cfRule>
  </conditionalFormatting>
  <conditionalFormatting sqref="G26">
    <cfRule type="cellIs" dxfId="12" priority="9" operator="equal">
      <formula>"verhoogd"</formula>
    </cfRule>
    <cfRule type="cellIs" dxfId="11" priority="10" operator="equal">
      <formula>"normaal"</formula>
    </cfRule>
  </conditionalFormatting>
  <conditionalFormatting sqref="I26">
    <cfRule type="cellIs" dxfId="10" priority="7" operator="equal">
      <formula>"verhoogd"</formula>
    </cfRule>
    <cfRule type="cellIs" dxfId="9" priority="8" operator="equal">
      <formula>"normaal"</formula>
    </cfRule>
  </conditionalFormatting>
  <conditionalFormatting sqref="K26">
    <cfRule type="cellIs" dxfId="8" priority="5" operator="equal">
      <formula>"verhoogd"</formula>
    </cfRule>
    <cfRule type="cellIs" dxfId="7" priority="6" operator="equal">
      <formula>"normaal"</formula>
    </cfRule>
  </conditionalFormatting>
  <conditionalFormatting sqref="M26:N26">
    <cfRule type="cellIs" dxfId="6" priority="3" operator="equal">
      <formula>"verhoogd"</formula>
    </cfRule>
    <cfRule type="cellIs" dxfId="5" priority="4" operator="equal">
      <formula>"normaal"</formula>
    </cfRule>
  </conditionalFormatting>
  <dataValidations count="1">
    <dataValidation type="list" allowBlank="1" showInputMessage="1" showErrorMessage="1" sqref="E8:E19 M8:M19 E52:E56 G8:G19 G52:G56 I8:I19 I52:I56 K8:K19 K52:K57 M52:M57 K22:K49 M22:M49 G22:G49 I22:I49 E22:E49" xr:uid="{0EFF6DDB-79C5-A44B-A3DB-67E47BE68B93}">
      <formula1>akoestisch_comfort</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A87E3-0083-2949-AF8C-67F51F0CCD6B}">
  <dimension ref="A1:N216"/>
  <sheetViews>
    <sheetView zoomScale="144" workbookViewId="0">
      <selection activeCell="C28" sqref="C28"/>
    </sheetView>
  </sheetViews>
  <sheetFormatPr defaultColWidth="11.19921875" defaultRowHeight="15.6"/>
  <cols>
    <col min="1" max="1" width="2.296875" style="1" customWidth="1"/>
    <col min="2" max="2" width="2.69921875" style="17" customWidth="1"/>
    <col min="3" max="3" width="37" style="17" customWidth="1"/>
    <col min="4" max="6" width="10.69921875" style="18" customWidth="1"/>
    <col min="7" max="7" width="10.69921875" style="17" customWidth="1"/>
    <col min="8" max="8" width="6.5" style="2" customWidth="1"/>
    <col min="9" max="9" width="2.69921875" style="17" customWidth="1"/>
    <col min="10" max="10" width="36.796875" style="17" customWidth="1"/>
    <col min="11" max="14" width="10.69921875" style="17" customWidth="1"/>
  </cols>
  <sheetData>
    <row r="1" spans="1:14">
      <c r="B1" s="2"/>
      <c r="C1" s="2"/>
      <c r="D1" s="3"/>
      <c r="E1" s="3"/>
      <c r="F1" s="3"/>
      <c r="G1" s="2"/>
      <c r="I1" s="2"/>
      <c r="J1" s="2"/>
      <c r="K1" s="2"/>
      <c r="L1" s="2"/>
      <c r="M1" s="2"/>
      <c r="N1" s="2"/>
    </row>
    <row r="2" spans="1:14" ht="18">
      <c r="A2" s="4"/>
      <c r="B2" s="127" t="s">
        <v>0</v>
      </c>
      <c r="C2" s="127"/>
      <c r="D2" s="129"/>
      <c r="E2" s="129"/>
      <c r="F2" s="347"/>
      <c r="G2" s="347"/>
      <c r="H2" s="135"/>
      <c r="I2" s="136"/>
      <c r="J2" s="136"/>
      <c r="K2" s="136"/>
      <c r="L2" s="136"/>
      <c r="M2" s="136"/>
      <c r="N2" s="136"/>
    </row>
    <row r="3" spans="1:14">
      <c r="B3" s="2" t="s">
        <v>267</v>
      </c>
      <c r="C3" s="2"/>
      <c r="D3" s="3"/>
      <c r="E3" s="3"/>
      <c r="F3" s="3"/>
      <c r="G3" s="2"/>
      <c r="I3" s="2"/>
      <c r="J3" s="2"/>
      <c r="K3" s="2"/>
      <c r="L3" s="2"/>
      <c r="M3" s="2"/>
      <c r="N3" s="2"/>
    </row>
    <row r="4" spans="1:14">
      <c r="A4" s="5"/>
      <c r="B4" s="2"/>
      <c r="C4" s="2"/>
      <c r="D4" s="6"/>
      <c r="E4" s="6"/>
      <c r="F4" s="6"/>
      <c r="G4" s="6"/>
      <c r="I4" s="2"/>
      <c r="J4" s="2"/>
      <c r="K4" s="6"/>
      <c r="L4" s="6"/>
      <c r="M4" s="6"/>
      <c r="N4" s="6"/>
    </row>
    <row r="5" spans="1:14">
      <c r="A5" s="5"/>
      <c r="B5" s="350" t="s">
        <v>1</v>
      </c>
      <c r="C5" s="351"/>
      <c r="D5" s="351"/>
      <c r="E5" s="351"/>
      <c r="F5" s="351"/>
      <c r="G5" s="351"/>
      <c r="I5" s="350" t="s">
        <v>2</v>
      </c>
      <c r="J5" s="351"/>
      <c r="K5" s="351"/>
      <c r="L5" s="351"/>
      <c r="M5" s="351"/>
      <c r="N5" s="351"/>
    </row>
    <row r="6" spans="1:14">
      <c r="A6" s="5"/>
      <c r="B6" s="7"/>
      <c r="C6" s="2"/>
      <c r="D6" s="6"/>
      <c r="E6" s="6"/>
      <c r="F6" s="6"/>
      <c r="G6" s="6"/>
      <c r="I6" s="7"/>
      <c r="J6" s="2"/>
      <c r="K6" s="6"/>
      <c r="L6" s="6"/>
      <c r="M6" s="6"/>
      <c r="N6" s="6"/>
    </row>
    <row r="7" spans="1:14">
      <c r="A7" s="5"/>
      <c r="B7" s="8"/>
      <c r="C7" s="12" t="s">
        <v>5</v>
      </c>
      <c r="D7" s="9" t="s">
        <v>3</v>
      </c>
      <c r="E7" s="10"/>
      <c r="F7" s="6"/>
      <c r="G7" s="6"/>
      <c r="I7" s="8"/>
      <c r="J7" s="12" t="s">
        <v>5</v>
      </c>
      <c r="K7" s="9" t="s">
        <v>4</v>
      </c>
      <c r="L7" s="10"/>
      <c r="M7" s="6"/>
      <c r="N7" s="6"/>
    </row>
    <row r="8" spans="1:14">
      <c r="B8" s="11"/>
      <c r="C8" s="85"/>
      <c r="D8" s="13" t="s">
        <v>6</v>
      </c>
      <c r="E8" s="14" t="s">
        <v>7</v>
      </c>
      <c r="F8" s="14" t="s">
        <v>8</v>
      </c>
      <c r="G8" s="14" t="s">
        <v>9</v>
      </c>
      <c r="I8" s="11"/>
      <c r="J8" s="85"/>
      <c r="K8" s="13" t="s">
        <v>6</v>
      </c>
      <c r="L8" s="14" t="s">
        <v>7</v>
      </c>
      <c r="M8" s="14" t="s">
        <v>8</v>
      </c>
      <c r="N8" s="14" t="s">
        <v>9</v>
      </c>
    </row>
    <row r="9" spans="1:14">
      <c r="B9" s="11"/>
      <c r="C9" s="15" t="s">
        <v>6</v>
      </c>
      <c r="D9" s="86">
        <v>28</v>
      </c>
      <c r="E9" s="87">
        <v>28</v>
      </c>
      <c r="F9" s="87">
        <v>32</v>
      </c>
      <c r="G9" s="87">
        <v>32</v>
      </c>
      <c r="I9" s="11"/>
      <c r="J9" s="15" t="s">
        <v>6</v>
      </c>
      <c r="K9" s="86" t="s">
        <v>10</v>
      </c>
      <c r="L9" s="87" t="s">
        <v>10</v>
      </c>
      <c r="M9" s="87" t="s">
        <v>10</v>
      </c>
      <c r="N9" s="87">
        <v>65</v>
      </c>
    </row>
    <row r="10" spans="1:14">
      <c r="B10" s="11"/>
      <c r="C10" s="15" t="s">
        <v>7</v>
      </c>
      <c r="D10" s="86">
        <v>32</v>
      </c>
      <c r="E10" s="87">
        <v>40</v>
      </c>
      <c r="F10" s="87">
        <v>44</v>
      </c>
      <c r="G10" s="87">
        <v>52</v>
      </c>
      <c r="I10" s="11"/>
      <c r="J10" s="15" t="s">
        <v>7</v>
      </c>
      <c r="K10" s="86">
        <v>65</v>
      </c>
      <c r="L10" s="87">
        <v>60</v>
      </c>
      <c r="M10" s="87">
        <v>55</v>
      </c>
      <c r="N10" s="87">
        <v>50</v>
      </c>
    </row>
    <row r="11" spans="1:14">
      <c r="B11" s="11"/>
      <c r="C11" s="15" t="s">
        <v>8</v>
      </c>
      <c r="D11" s="86">
        <v>36</v>
      </c>
      <c r="E11" s="87">
        <v>44</v>
      </c>
      <c r="F11" s="87">
        <v>48</v>
      </c>
      <c r="G11" s="87">
        <v>56</v>
      </c>
      <c r="I11" s="11"/>
      <c r="J11" s="15" t="s">
        <v>8</v>
      </c>
      <c r="K11" s="86">
        <v>60</v>
      </c>
      <c r="L11" s="87">
        <v>55</v>
      </c>
      <c r="M11" s="87">
        <v>50</v>
      </c>
      <c r="N11" s="87">
        <v>45</v>
      </c>
    </row>
    <row r="12" spans="1:14">
      <c r="B12" s="11"/>
      <c r="C12" s="15" t="s">
        <v>9</v>
      </c>
      <c r="D12" s="86">
        <v>40</v>
      </c>
      <c r="E12" s="87">
        <v>48</v>
      </c>
      <c r="F12" s="87">
        <v>52</v>
      </c>
      <c r="G12" s="87">
        <v>60</v>
      </c>
      <c r="I12" s="11"/>
      <c r="J12" s="15" t="s">
        <v>9</v>
      </c>
      <c r="K12" s="86">
        <v>55</v>
      </c>
      <c r="L12" s="87">
        <v>50</v>
      </c>
      <c r="M12" s="87">
        <v>45</v>
      </c>
      <c r="N12" s="87">
        <v>40</v>
      </c>
    </row>
    <row r="13" spans="1:14">
      <c r="B13" s="2"/>
      <c r="C13" s="2"/>
      <c r="D13" s="3"/>
      <c r="E13" s="3"/>
      <c r="F13" s="3"/>
      <c r="G13" s="2"/>
      <c r="I13" s="2"/>
      <c r="J13" s="2"/>
      <c r="K13" s="3"/>
      <c r="L13" s="3"/>
      <c r="M13" s="3"/>
      <c r="N13" s="2"/>
    </row>
    <row r="14" spans="1:14">
      <c r="B14" s="2"/>
      <c r="C14" s="2"/>
      <c r="D14" s="3"/>
      <c r="E14" s="3"/>
      <c r="F14" s="3"/>
      <c r="G14" s="2"/>
      <c r="I14" s="2"/>
      <c r="J14" s="2"/>
      <c r="K14" s="3"/>
      <c r="L14" s="3"/>
      <c r="M14" s="3"/>
      <c r="N14" s="2"/>
    </row>
    <row r="15" spans="1:14">
      <c r="A15" s="5"/>
      <c r="B15" s="350" t="s">
        <v>11</v>
      </c>
      <c r="C15" s="351"/>
      <c r="D15" s="351"/>
      <c r="E15" s="351"/>
      <c r="F15" s="351"/>
      <c r="G15" s="351"/>
      <c r="I15" s="350" t="s">
        <v>11</v>
      </c>
      <c r="J15" s="351"/>
      <c r="K15" s="351"/>
      <c r="L15" s="351"/>
      <c r="M15" s="351"/>
      <c r="N15" s="351"/>
    </row>
    <row r="16" spans="1:14">
      <c r="A16" s="5"/>
      <c r="B16" s="7"/>
      <c r="C16" s="16" t="str">
        <f>"+ "&amp;G16&amp;" indien verhoogd comfort (reeds opgenomen in tabel 1_Luchtgeluidisolatie)"</f>
        <v>+ 4 indien verhoogd comfort (reeds opgenomen in tabel 1_Luchtgeluidisolatie)</v>
      </c>
      <c r="D16" s="6"/>
      <c r="E16" s="6"/>
      <c r="F16" s="6"/>
      <c r="G16" s="88">
        <v>4</v>
      </c>
      <c r="I16" s="7"/>
      <c r="J16" s="16" t="str">
        <f>"+ "&amp;N16&amp;" dB indien verhoogd comfort (reeds opgenomen in tabel 2_Contactgeluid)"</f>
        <v>+ 5 dB indien verhoogd comfort (reeds opgenomen in tabel 2_Contactgeluid)</v>
      </c>
      <c r="K16" s="6"/>
      <c r="L16" s="6"/>
      <c r="M16" s="6"/>
      <c r="N16" s="88">
        <v>5</v>
      </c>
    </row>
    <row r="17" spans="1:14">
      <c r="B17" s="7"/>
      <c r="C17" s="16" t="str">
        <f>"+ "&amp;G17&amp;" dB indien privacygevoelig zendlokaal (reeds opgenomen in tabel 1_Luchtgeluidisolatie)"</f>
        <v>+ 4 dB indien privacygevoelig zendlokaal (reeds opgenomen in tabel 1_Luchtgeluidisolatie)</v>
      </c>
      <c r="D17" s="3"/>
      <c r="E17" s="3"/>
      <c r="F17" s="3"/>
      <c r="G17" s="88">
        <v>4</v>
      </c>
      <c r="I17" s="7"/>
      <c r="J17" s="16"/>
      <c r="K17" s="3"/>
      <c r="L17" s="3"/>
      <c r="M17" s="3"/>
      <c r="N17" s="2"/>
    </row>
    <row r="18" spans="1:14">
      <c r="B18" s="83"/>
      <c r="C18" s="16" t="s">
        <v>351</v>
      </c>
      <c r="D18" s="3"/>
      <c r="E18" s="3"/>
      <c r="F18" s="3"/>
      <c r="G18" s="88">
        <v>-4</v>
      </c>
      <c r="I18" s="83"/>
      <c r="J18" s="16"/>
      <c r="K18" s="3"/>
      <c r="L18" s="3"/>
      <c r="M18" s="3"/>
      <c r="N18" s="2"/>
    </row>
    <row r="19" spans="1:14">
      <c r="B19" s="83"/>
      <c r="C19" s="16" t="s">
        <v>350</v>
      </c>
      <c r="D19" s="3"/>
      <c r="E19" s="3"/>
      <c r="F19" s="3"/>
      <c r="G19" s="88">
        <v>-8</v>
      </c>
      <c r="I19" s="83"/>
      <c r="J19" s="16"/>
      <c r="K19" s="3"/>
      <c r="L19" s="3"/>
      <c r="M19" s="3"/>
      <c r="N19" s="2"/>
    </row>
    <row r="20" spans="1:14">
      <c r="B20" s="83"/>
      <c r="C20" s="16" t="s">
        <v>349</v>
      </c>
      <c r="D20" s="3"/>
      <c r="E20" s="3"/>
      <c r="F20" s="3"/>
      <c r="G20" s="88">
        <v>-12</v>
      </c>
      <c r="I20" s="83"/>
      <c r="J20" s="16"/>
      <c r="K20" s="3"/>
      <c r="L20" s="3"/>
      <c r="M20" s="3"/>
      <c r="N20" s="2"/>
    </row>
    <row r="21" spans="1:14">
      <c r="B21" s="2"/>
      <c r="C21" s="2"/>
      <c r="D21" s="3"/>
      <c r="E21" s="3"/>
      <c r="F21" s="3"/>
      <c r="G21" s="2"/>
      <c r="I21" s="2"/>
      <c r="J21" s="2"/>
      <c r="K21" s="3"/>
      <c r="L21" s="3"/>
      <c r="M21" s="3"/>
      <c r="N21" s="2"/>
    </row>
    <row r="22" spans="1:14">
      <c r="A22"/>
      <c r="B22" s="350" t="s">
        <v>155</v>
      </c>
      <c r="C22" s="351"/>
      <c r="D22" s="351"/>
      <c r="E22" s="351"/>
      <c r="F22" s="351"/>
      <c r="G22" s="351"/>
      <c r="H22"/>
      <c r="I22"/>
      <c r="J22"/>
      <c r="K22"/>
      <c r="L22"/>
      <c r="M22"/>
      <c r="N22"/>
    </row>
    <row r="23" spans="1:14">
      <c r="A23"/>
      <c r="B23"/>
      <c r="D23"/>
      <c r="E23"/>
      <c r="F23"/>
      <c r="G23" t="s">
        <v>156</v>
      </c>
      <c r="H23"/>
      <c r="I23"/>
      <c r="J23"/>
      <c r="K23"/>
      <c r="L23"/>
      <c r="M23"/>
      <c r="N23"/>
    </row>
    <row r="24" spans="1:14">
      <c r="A24"/>
      <c r="B24"/>
      <c r="C24" t="s">
        <v>153</v>
      </c>
      <c r="D24"/>
      <c r="E24"/>
      <c r="F24"/>
      <c r="G24" s="118">
        <v>14</v>
      </c>
      <c r="H24"/>
      <c r="I24"/>
      <c r="J24"/>
      <c r="K24"/>
      <c r="L24"/>
      <c r="M24"/>
      <c r="N24"/>
    </row>
    <row r="25" spans="1:14">
      <c r="A25"/>
      <c r="B25"/>
      <c r="C25" t="s">
        <v>154</v>
      </c>
      <c r="D25"/>
      <c r="E25"/>
      <c r="F25"/>
      <c r="G25" s="118">
        <v>11</v>
      </c>
      <c r="H25"/>
      <c r="I25"/>
      <c r="J25"/>
      <c r="K25"/>
      <c r="L25"/>
      <c r="M25"/>
      <c r="N25"/>
    </row>
    <row r="26" spans="1:14">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row r="35" spans="1:14">
      <c r="A35"/>
      <c r="B35"/>
      <c r="C35"/>
      <c r="D35"/>
      <c r="E35"/>
      <c r="F35"/>
      <c r="G35"/>
      <c r="H35"/>
      <c r="I35"/>
      <c r="J35"/>
      <c r="K35"/>
      <c r="L35"/>
      <c r="M35"/>
      <c r="N35"/>
    </row>
    <row r="36" spans="1:14">
      <c r="A36"/>
      <c r="B36"/>
      <c r="C36"/>
      <c r="D36"/>
      <c r="E36"/>
      <c r="F36"/>
      <c r="G36"/>
      <c r="H36"/>
      <c r="I36"/>
      <c r="J36"/>
      <c r="K36"/>
      <c r="L36"/>
      <c r="M36"/>
      <c r="N36"/>
    </row>
    <row r="37" spans="1:14">
      <c r="A37"/>
      <c r="B37"/>
      <c r="C37"/>
      <c r="D37"/>
      <c r="E37"/>
      <c r="F37"/>
      <c r="G37"/>
      <c r="H37"/>
      <c r="I37"/>
      <c r="J37"/>
      <c r="K37"/>
      <c r="L37"/>
      <c r="M37"/>
      <c r="N37"/>
    </row>
    <row r="38" spans="1:14">
      <c r="A38"/>
      <c r="B38"/>
      <c r="C38"/>
      <c r="D38"/>
      <c r="E38"/>
      <c r="F38"/>
      <c r="G38"/>
      <c r="H38"/>
      <c r="I38"/>
      <c r="J38"/>
      <c r="K38"/>
      <c r="L38"/>
      <c r="M38"/>
      <c r="N38"/>
    </row>
    <row r="39" spans="1:14">
      <c r="A39"/>
      <c r="B39"/>
      <c r="C39"/>
      <c r="D39"/>
      <c r="E39"/>
      <c r="F39"/>
      <c r="G39"/>
      <c r="H39"/>
      <c r="I39"/>
      <c r="J39"/>
      <c r="K39"/>
      <c r="L39"/>
      <c r="M39"/>
      <c r="N39"/>
    </row>
    <row r="40" spans="1:14">
      <c r="A40"/>
      <c r="B40"/>
      <c r="C40"/>
      <c r="D40"/>
      <c r="E40"/>
      <c r="F40"/>
      <c r="G40"/>
      <c r="H40"/>
      <c r="I40"/>
      <c r="J40"/>
      <c r="K40"/>
      <c r="L40"/>
      <c r="M40"/>
      <c r="N40"/>
    </row>
    <row r="41" spans="1:14">
      <c r="A41"/>
      <c r="B41"/>
      <c r="C41"/>
      <c r="D41"/>
      <c r="E41"/>
      <c r="F41"/>
      <c r="G41"/>
      <c r="H41"/>
      <c r="I41"/>
      <c r="J41"/>
      <c r="K41"/>
      <c r="L41"/>
      <c r="M41"/>
      <c r="N41"/>
    </row>
    <row r="42" spans="1:14">
      <c r="A42"/>
      <c r="B42"/>
      <c r="C42"/>
      <c r="D42"/>
      <c r="E42"/>
      <c r="F42"/>
      <c r="G42"/>
      <c r="H42"/>
      <c r="I42"/>
      <c r="J42"/>
      <c r="K42"/>
      <c r="L42"/>
      <c r="M42"/>
      <c r="N42"/>
    </row>
    <row r="43" spans="1:14">
      <c r="A43"/>
      <c r="B43"/>
      <c r="C43"/>
      <c r="D43"/>
      <c r="E43"/>
      <c r="F43"/>
      <c r="G43"/>
      <c r="H43"/>
      <c r="I43"/>
      <c r="J43"/>
      <c r="K43"/>
      <c r="L43"/>
      <c r="M43"/>
      <c r="N43"/>
    </row>
    <row r="44" spans="1:14">
      <c r="A44"/>
      <c r="B44"/>
      <c r="C44"/>
      <c r="D44"/>
      <c r="E44"/>
      <c r="F44"/>
      <c r="G44"/>
      <c r="H44"/>
      <c r="I44"/>
      <c r="J44"/>
      <c r="K44"/>
      <c r="L44"/>
      <c r="M44"/>
      <c r="N44"/>
    </row>
    <row r="45" spans="1:14">
      <c r="A45"/>
      <c r="B45"/>
      <c r="C45"/>
      <c r="D45"/>
      <c r="E45"/>
      <c r="F45"/>
      <c r="G45"/>
      <c r="H45"/>
      <c r="I45"/>
      <c r="J45"/>
      <c r="K45"/>
      <c r="L45"/>
      <c r="M45"/>
      <c r="N45"/>
    </row>
    <row r="46" spans="1:14">
      <c r="A46"/>
      <c r="B46"/>
      <c r="C46"/>
      <c r="D46"/>
      <c r="E46"/>
      <c r="F46"/>
      <c r="G46"/>
      <c r="H46"/>
      <c r="I46"/>
      <c r="J46"/>
      <c r="K46"/>
      <c r="L46"/>
      <c r="M46"/>
      <c r="N46"/>
    </row>
    <row r="47" spans="1:14">
      <c r="A47"/>
      <c r="B47"/>
      <c r="C47"/>
      <c r="D47"/>
      <c r="E47"/>
      <c r="F47"/>
      <c r="G47"/>
      <c r="H47"/>
      <c r="I47"/>
      <c r="J47"/>
      <c r="K47"/>
      <c r="L47"/>
      <c r="M47"/>
      <c r="N47"/>
    </row>
    <row r="48" spans="1:14">
      <c r="A48"/>
      <c r="B48"/>
      <c r="C48"/>
      <c r="D48"/>
      <c r="E48"/>
      <c r="F48"/>
      <c r="G48"/>
      <c r="H48"/>
      <c r="I48"/>
      <c r="J48"/>
      <c r="K48"/>
      <c r="L48"/>
      <c r="M48"/>
      <c r="N48"/>
    </row>
    <row r="49" spans="1:14">
      <c r="A49"/>
      <c r="B49"/>
      <c r="C49"/>
      <c r="D49"/>
      <c r="E49"/>
      <c r="F49"/>
      <c r="G49"/>
      <c r="H49"/>
      <c r="I49"/>
      <c r="J49"/>
      <c r="K49"/>
      <c r="L49"/>
      <c r="M49"/>
      <c r="N49"/>
    </row>
    <row r="50" spans="1:14">
      <c r="A50"/>
      <c r="B50"/>
      <c r="C50"/>
      <c r="D50"/>
      <c r="E50"/>
      <c r="F50"/>
      <c r="G50"/>
      <c r="H50"/>
      <c r="I50"/>
      <c r="J50"/>
      <c r="K50"/>
      <c r="L50"/>
      <c r="M50"/>
      <c r="N50"/>
    </row>
    <row r="51" spans="1:14">
      <c r="A51"/>
      <c r="B51"/>
      <c r="C51"/>
      <c r="D51"/>
      <c r="E51"/>
      <c r="F51"/>
      <c r="G51"/>
      <c r="H51"/>
      <c r="I51"/>
      <c r="J51"/>
      <c r="K51"/>
      <c r="L51"/>
      <c r="M51"/>
      <c r="N51"/>
    </row>
    <row r="52" spans="1:14">
      <c r="A52"/>
      <c r="B52"/>
      <c r="C52"/>
      <c r="D52"/>
      <c r="E52"/>
      <c r="F52"/>
      <c r="G52"/>
      <c r="H52"/>
      <c r="I52"/>
      <c r="J52"/>
      <c r="K52"/>
      <c r="L52"/>
      <c r="M52"/>
      <c r="N52"/>
    </row>
    <row r="53" spans="1:14">
      <c r="A53"/>
      <c r="B53"/>
      <c r="C53"/>
      <c r="D53"/>
      <c r="E53"/>
      <c r="F53"/>
      <c r="G53"/>
      <c r="H53"/>
      <c r="I53"/>
      <c r="J53"/>
      <c r="K53"/>
      <c r="L53"/>
      <c r="M53"/>
      <c r="N53"/>
    </row>
    <row r="54" spans="1:14">
      <c r="A54"/>
      <c r="B54"/>
      <c r="C54"/>
      <c r="D54"/>
      <c r="E54"/>
      <c r="F54"/>
      <c r="G54"/>
      <c r="H54"/>
      <c r="I54"/>
      <c r="J54"/>
      <c r="K54"/>
      <c r="L54"/>
      <c r="M54"/>
      <c r="N54"/>
    </row>
    <row r="55" spans="1:14">
      <c r="A55"/>
      <c r="B55"/>
      <c r="C55"/>
      <c r="D55"/>
      <c r="E55"/>
      <c r="F55"/>
      <c r="G55"/>
      <c r="H55"/>
      <c r="I55"/>
      <c r="J55"/>
      <c r="K55"/>
      <c r="L55"/>
      <c r="M55"/>
      <c r="N55"/>
    </row>
    <row r="56" spans="1:14">
      <c r="A56"/>
      <c r="B56"/>
      <c r="C56"/>
      <c r="D56"/>
      <c r="E56"/>
      <c r="F56"/>
      <c r="G56"/>
      <c r="H56"/>
      <c r="I56"/>
      <c r="J56"/>
      <c r="K56"/>
      <c r="L56"/>
      <c r="M56"/>
      <c r="N56"/>
    </row>
    <row r="57" spans="1:14">
      <c r="A57"/>
      <c r="B57"/>
      <c r="C57"/>
      <c r="D57"/>
      <c r="E57"/>
      <c r="F57"/>
      <c r="G57"/>
      <c r="H57"/>
      <c r="I57"/>
      <c r="J57"/>
      <c r="K57"/>
      <c r="L57"/>
      <c r="M57"/>
      <c r="N57"/>
    </row>
    <row r="58" spans="1:14">
      <c r="A58"/>
      <c r="B58"/>
      <c r="C58"/>
      <c r="D58"/>
      <c r="E58"/>
      <c r="F58"/>
      <c r="G58"/>
      <c r="H58"/>
      <c r="I58"/>
      <c r="J58"/>
      <c r="K58"/>
      <c r="L58"/>
      <c r="M58"/>
      <c r="N58"/>
    </row>
    <row r="59" spans="1:14">
      <c r="A59"/>
      <c r="B59"/>
      <c r="C59"/>
      <c r="D59"/>
      <c r="E59"/>
      <c r="F59"/>
      <c r="G59"/>
      <c r="H59"/>
      <c r="I59"/>
      <c r="J59"/>
      <c r="K59"/>
      <c r="L59"/>
      <c r="M59"/>
      <c r="N59"/>
    </row>
    <row r="60" spans="1:14">
      <c r="A60"/>
      <c r="B60"/>
      <c r="C60"/>
      <c r="D60"/>
      <c r="E60"/>
      <c r="F60"/>
      <c r="G60"/>
      <c r="H60"/>
      <c r="I60"/>
      <c r="J60"/>
      <c r="K60"/>
      <c r="L60"/>
      <c r="M60"/>
      <c r="N60"/>
    </row>
    <row r="61" spans="1:14">
      <c r="A61"/>
      <c r="B61"/>
      <c r="C61"/>
      <c r="D61"/>
      <c r="E61"/>
      <c r="F61"/>
      <c r="G61"/>
      <c r="H61"/>
      <c r="I61"/>
      <c r="J61"/>
      <c r="K61"/>
      <c r="L61"/>
      <c r="M61"/>
      <c r="N61"/>
    </row>
    <row r="62" spans="1:14">
      <c r="A62"/>
      <c r="B62"/>
      <c r="C62"/>
      <c r="D62"/>
      <c r="E62"/>
      <c r="F62"/>
      <c r="G62"/>
      <c r="H62"/>
      <c r="I62"/>
      <c r="J62"/>
      <c r="K62"/>
      <c r="L62"/>
      <c r="M62"/>
      <c r="N62"/>
    </row>
    <row r="63" spans="1:14">
      <c r="A63"/>
      <c r="B63"/>
      <c r="C63"/>
      <c r="D63"/>
      <c r="E63"/>
      <c r="F63"/>
      <c r="G63"/>
      <c r="H63"/>
      <c r="I63"/>
      <c r="J63"/>
      <c r="K63"/>
      <c r="L63"/>
      <c r="M63"/>
      <c r="N63"/>
    </row>
    <row r="64" spans="1:14">
      <c r="A64"/>
      <c r="B64"/>
      <c r="C64"/>
      <c r="D64"/>
      <c r="E64"/>
      <c r="F64"/>
      <c r="G64"/>
      <c r="H64"/>
      <c r="I64"/>
      <c r="J64"/>
      <c r="K64"/>
      <c r="L64"/>
      <c r="M64"/>
      <c r="N64"/>
    </row>
    <row r="65" spans="1:14">
      <c r="A65"/>
      <c r="B65"/>
      <c r="C65"/>
      <c r="D65"/>
      <c r="E65"/>
      <c r="F65"/>
      <c r="G65"/>
      <c r="H65"/>
      <c r="I65"/>
      <c r="J65"/>
      <c r="K65"/>
      <c r="L65"/>
      <c r="M65"/>
      <c r="N65"/>
    </row>
    <row r="66" spans="1:14">
      <c r="A66"/>
      <c r="B66"/>
      <c r="C66"/>
      <c r="D66"/>
      <c r="E66"/>
      <c r="F66"/>
      <c r="G66"/>
      <c r="H66"/>
      <c r="I66"/>
      <c r="J66"/>
      <c r="K66"/>
      <c r="L66"/>
      <c r="M66"/>
      <c r="N66"/>
    </row>
    <row r="67" spans="1:14">
      <c r="A67"/>
      <c r="B67"/>
      <c r="C67"/>
      <c r="D67"/>
      <c r="E67"/>
      <c r="F67"/>
      <c r="G67"/>
      <c r="H67"/>
      <c r="I67"/>
      <c r="J67"/>
      <c r="K67"/>
      <c r="L67"/>
      <c r="M67"/>
      <c r="N67"/>
    </row>
    <row r="68" spans="1:14">
      <c r="A68"/>
      <c r="B68"/>
      <c r="C68"/>
      <c r="D68"/>
      <c r="E68"/>
      <c r="F68"/>
      <c r="G68"/>
      <c r="H68"/>
      <c r="I68"/>
      <c r="J68"/>
      <c r="K68"/>
      <c r="L68"/>
      <c r="M68"/>
      <c r="N68"/>
    </row>
    <row r="69" spans="1:14">
      <c r="A69"/>
      <c r="B69"/>
      <c r="C69"/>
      <c r="D69"/>
      <c r="E69"/>
      <c r="F69"/>
      <c r="G69"/>
      <c r="H69"/>
      <c r="I69"/>
      <c r="J69"/>
      <c r="K69"/>
      <c r="L69"/>
      <c r="M69"/>
      <c r="N69"/>
    </row>
    <row r="70" spans="1:14">
      <c r="A70"/>
      <c r="B70"/>
      <c r="C70"/>
      <c r="D70"/>
      <c r="E70"/>
      <c r="F70"/>
      <c r="G70"/>
      <c r="H70"/>
      <c r="I70"/>
      <c r="J70"/>
      <c r="K70"/>
      <c r="L70"/>
      <c r="M70"/>
      <c r="N70"/>
    </row>
    <row r="71" spans="1:14">
      <c r="A71"/>
      <c r="B71"/>
      <c r="C71"/>
      <c r="D71"/>
      <c r="E71"/>
      <c r="F71"/>
      <c r="G71"/>
      <c r="H71"/>
      <c r="I71"/>
      <c r="J71"/>
      <c r="K71"/>
      <c r="L71"/>
      <c r="M71"/>
      <c r="N71"/>
    </row>
    <row r="72" spans="1:14">
      <c r="A72"/>
      <c r="B72"/>
      <c r="C72"/>
      <c r="D72"/>
      <c r="E72"/>
      <c r="F72"/>
      <c r="G72"/>
      <c r="H72"/>
      <c r="I72"/>
      <c r="J72"/>
      <c r="K72"/>
      <c r="L72"/>
      <c r="M72"/>
      <c r="N72"/>
    </row>
    <row r="73" spans="1:14">
      <c r="A73"/>
      <c r="B73"/>
      <c r="C73"/>
      <c r="D73"/>
      <c r="E73"/>
      <c r="F73"/>
      <c r="G73"/>
      <c r="H73"/>
      <c r="I73"/>
      <c r="J73"/>
      <c r="K73"/>
      <c r="L73"/>
      <c r="M73"/>
      <c r="N73"/>
    </row>
    <row r="74" spans="1:14">
      <c r="A74"/>
      <c r="B74"/>
      <c r="C74"/>
      <c r="D74"/>
      <c r="E74"/>
      <c r="F74"/>
      <c r="G74"/>
      <c r="H74"/>
      <c r="I74"/>
      <c r="J74"/>
      <c r="K74"/>
      <c r="L74"/>
      <c r="M74"/>
      <c r="N74"/>
    </row>
    <row r="75" spans="1:14">
      <c r="A75"/>
      <c r="B75"/>
      <c r="C75"/>
      <c r="D75"/>
      <c r="E75"/>
      <c r="F75"/>
      <c r="G75"/>
      <c r="H75"/>
      <c r="I75"/>
      <c r="J75"/>
      <c r="K75"/>
      <c r="L75"/>
      <c r="M75"/>
      <c r="N75"/>
    </row>
    <row r="76" spans="1:14">
      <c r="A76"/>
      <c r="B76"/>
      <c r="C76"/>
      <c r="D76"/>
      <c r="E76"/>
      <c r="F76"/>
      <c r="G76"/>
      <c r="H76"/>
      <c r="I76"/>
      <c r="J76"/>
      <c r="K76"/>
      <c r="L76"/>
      <c r="M76"/>
      <c r="N76"/>
    </row>
    <row r="77" spans="1:14">
      <c r="A77"/>
      <c r="B77"/>
      <c r="C77"/>
      <c r="D77"/>
      <c r="E77"/>
      <c r="F77"/>
      <c r="G77"/>
      <c r="H77"/>
      <c r="I77"/>
      <c r="J77"/>
      <c r="K77"/>
      <c r="L77"/>
      <c r="M77"/>
      <c r="N77"/>
    </row>
    <row r="78" spans="1:14">
      <c r="A78"/>
      <c r="B78"/>
      <c r="C78"/>
      <c r="D78"/>
      <c r="E78"/>
      <c r="F78"/>
      <c r="G78"/>
      <c r="H78"/>
      <c r="I78"/>
      <c r="J78"/>
      <c r="K78"/>
      <c r="L78"/>
      <c r="M78"/>
      <c r="N78"/>
    </row>
    <row r="79" spans="1:14">
      <c r="A79"/>
      <c r="B79"/>
      <c r="C79"/>
      <c r="D79"/>
      <c r="E79"/>
      <c r="F79"/>
      <c r="G79"/>
      <c r="H79"/>
      <c r="I79"/>
      <c r="J79"/>
      <c r="K79"/>
      <c r="L79"/>
      <c r="M79"/>
      <c r="N79"/>
    </row>
    <row r="80" spans="1:14">
      <c r="A80"/>
      <c r="B80"/>
      <c r="C80"/>
      <c r="D80"/>
      <c r="E80"/>
      <c r="F80"/>
      <c r="G80"/>
      <c r="H80"/>
      <c r="I80"/>
      <c r="J80"/>
      <c r="K80"/>
      <c r="L80"/>
      <c r="M80"/>
      <c r="N80"/>
    </row>
    <row r="81" spans="1:14">
      <c r="A81"/>
      <c r="B81"/>
      <c r="C81"/>
      <c r="D81"/>
      <c r="E81"/>
      <c r="F81"/>
      <c r="G81"/>
      <c r="H81"/>
      <c r="I81"/>
      <c r="J81"/>
      <c r="K81"/>
      <c r="L81"/>
      <c r="M81"/>
      <c r="N81"/>
    </row>
    <row r="82" spans="1:14">
      <c r="A82"/>
      <c r="B82"/>
      <c r="C82"/>
      <c r="D82"/>
      <c r="E82"/>
      <c r="F82"/>
      <c r="G82"/>
      <c r="H82"/>
      <c r="I82"/>
      <c r="J82"/>
      <c r="K82"/>
      <c r="L82"/>
      <c r="M82"/>
      <c r="N82"/>
    </row>
    <row r="83" spans="1:14">
      <c r="A83"/>
      <c r="B83"/>
      <c r="C83"/>
      <c r="D83"/>
      <c r="E83"/>
      <c r="F83"/>
      <c r="G83"/>
      <c r="H83"/>
      <c r="I83"/>
      <c r="J83"/>
      <c r="K83"/>
      <c r="L83"/>
      <c r="M83"/>
      <c r="N83"/>
    </row>
    <row r="84" spans="1:14">
      <c r="A84"/>
      <c r="B84"/>
      <c r="C84"/>
      <c r="D84"/>
      <c r="E84"/>
      <c r="F84"/>
      <c r="G84"/>
      <c r="H84"/>
      <c r="I84"/>
      <c r="J84"/>
      <c r="K84"/>
      <c r="L84"/>
      <c r="M84"/>
      <c r="N84"/>
    </row>
    <row r="85" spans="1:14">
      <c r="A85"/>
      <c r="B85"/>
      <c r="C85"/>
      <c r="D85"/>
      <c r="E85"/>
      <c r="F85"/>
      <c r="G85"/>
      <c r="H85"/>
      <c r="I85"/>
      <c r="J85"/>
      <c r="K85"/>
      <c r="L85"/>
      <c r="M85"/>
      <c r="N85"/>
    </row>
    <row r="86" spans="1:14">
      <c r="A86"/>
      <c r="B86"/>
      <c r="C86"/>
      <c r="D86"/>
      <c r="E86"/>
      <c r="F86"/>
      <c r="G86"/>
      <c r="H86"/>
      <c r="I86"/>
      <c r="J86"/>
      <c r="K86"/>
      <c r="L86"/>
      <c r="M86"/>
      <c r="N86"/>
    </row>
    <row r="87" spans="1:14">
      <c r="A87"/>
      <c r="B87"/>
      <c r="C87"/>
      <c r="D87"/>
      <c r="E87"/>
      <c r="F87"/>
      <c r="G87"/>
      <c r="H87"/>
      <c r="I87"/>
      <c r="J87"/>
      <c r="K87"/>
      <c r="L87"/>
      <c r="M87"/>
      <c r="N87"/>
    </row>
    <row r="88" spans="1:14">
      <c r="A88"/>
      <c r="B88"/>
      <c r="C88"/>
      <c r="D88"/>
      <c r="E88"/>
      <c r="F88"/>
      <c r="G88"/>
      <c r="H88"/>
      <c r="I88"/>
      <c r="J88"/>
      <c r="K88"/>
      <c r="L88"/>
      <c r="M88"/>
      <c r="N88"/>
    </row>
    <row r="89" spans="1:14">
      <c r="A89"/>
      <c r="B89"/>
      <c r="C89"/>
      <c r="D89"/>
      <c r="E89"/>
      <c r="F89"/>
      <c r="G89"/>
      <c r="H89"/>
      <c r="I89"/>
      <c r="J89"/>
      <c r="K89"/>
      <c r="L89"/>
      <c r="M89"/>
      <c r="N89"/>
    </row>
    <row r="90" spans="1:14">
      <c r="A90"/>
      <c r="B90"/>
      <c r="C90"/>
      <c r="D90"/>
      <c r="E90"/>
      <c r="F90"/>
      <c r="G90"/>
      <c r="H90"/>
      <c r="I90"/>
      <c r="J90"/>
      <c r="K90"/>
      <c r="L90"/>
      <c r="M90"/>
      <c r="N90"/>
    </row>
    <row r="91" spans="1:14">
      <c r="A91"/>
      <c r="B91"/>
      <c r="C91"/>
      <c r="D91"/>
      <c r="E91"/>
      <c r="F91"/>
      <c r="G91"/>
      <c r="H91"/>
      <c r="I91"/>
      <c r="J91"/>
      <c r="K91"/>
      <c r="L91"/>
      <c r="M91"/>
      <c r="N91"/>
    </row>
    <row r="92" spans="1:14">
      <c r="A92"/>
      <c r="B92"/>
      <c r="C92"/>
      <c r="D92"/>
      <c r="E92"/>
      <c r="F92"/>
      <c r="G92"/>
      <c r="H92"/>
      <c r="I92"/>
      <c r="J92"/>
      <c r="K92"/>
      <c r="L92"/>
      <c r="M92"/>
      <c r="N92"/>
    </row>
    <row r="93" spans="1:14">
      <c r="A93"/>
      <c r="B93"/>
      <c r="C93"/>
      <c r="D93"/>
      <c r="E93"/>
      <c r="F93"/>
      <c r="G93"/>
      <c r="H93"/>
      <c r="I93"/>
      <c r="J93"/>
      <c r="K93"/>
      <c r="L93"/>
      <c r="M93"/>
      <c r="N93"/>
    </row>
    <row r="94" spans="1:14">
      <c r="A94"/>
      <c r="B94"/>
      <c r="C94"/>
      <c r="D94"/>
      <c r="E94"/>
      <c r="F94"/>
      <c r="G94"/>
      <c r="H94"/>
      <c r="I94"/>
      <c r="J94"/>
      <c r="K94"/>
      <c r="L94"/>
      <c r="M94"/>
      <c r="N94"/>
    </row>
    <row r="95" spans="1:14">
      <c r="A95"/>
      <c r="B95"/>
      <c r="C95"/>
      <c r="D95"/>
      <c r="E95"/>
      <c r="F95"/>
      <c r="G95"/>
      <c r="H95"/>
      <c r="I95"/>
      <c r="J95"/>
      <c r="K95"/>
      <c r="L95"/>
      <c r="M95"/>
      <c r="N95"/>
    </row>
    <row r="96" spans="1:14">
      <c r="A96"/>
      <c r="B96"/>
      <c r="C96"/>
      <c r="D96"/>
      <c r="E96"/>
      <c r="F96"/>
      <c r="G96"/>
      <c r="H96"/>
      <c r="I96"/>
      <c r="J96"/>
      <c r="K96"/>
      <c r="L96"/>
      <c r="M96"/>
      <c r="N96"/>
    </row>
    <row r="97" spans="1:14">
      <c r="A97"/>
      <c r="B97"/>
      <c r="C97"/>
      <c r="D97"/>
      <c r="E97"/>
      <c r="F97"/>
      <c r="G97"/>
      <c r="H97"/>
      <c r="I97"/>
      <c r="J97"/>
      <c r="K97"/>
      <c r="L97"/>
      <c r="M97"/>
      <c r="N97"/>
    </row>
    <row r="98" spans="1:14">
      <c r="A98"/>
      <c r="B98"/>
      <c r="C98"/>
      <c r="D98"/>
      <c r="E98"/>
      <c r="F98"/>
      <c r="G98"/>
      <c r="H98"/>
      <c r="I98"/>
      <c r="J98"/>
      <c r="K98"/>
      <c r="L98"/>
      <c r="M98"/>
      <c r="N98"/>
    </row>
    <row r="99" spans="1:14">
      <c r="A99"/>
      <c r="B99"/>
      <c r="C99"/>
      <c r="D99"/>
      <c r="E99"/>
      <c r="F99"/>
      <c r="G99"/>
      <c r="H99"/>
      <c r="I99"/>
      <c r="J99"/>
      <c r="K99"/>
      <c r="L99"/>
      <c r="M99"/>
      <c r="N99"/>
    </row>
    <row r="100" spans="1:14">
      <c r="A100"/>
      <c r="B100"/>
      <c r="C100"/>
      <c r="D100"/>
      <c r="E100"/>
      <c r="F100"/>
      <c r="G100"/>
      <c r="H100"/>
      <c r="I100"/>
      <c r="J100"/>
      <c r="K100"/>
      <c r="L100"/>
      <c r="M100"/>
      <c r="N100"/>
    </row>
    <row r="101" spans="1:14">
      <c r="A101"/>
      <c r="B101"/>
      <c r="C101"/>
      <c r="D101"/>
      <c r="E101"/>
      <c r="F101"/>
      <c r="G101"/>
      <c r="H101"/>
      <c r="I101"/>
      <c r="J101"/>
      <c r="K101"/>
      <c r="L101"/>
      <c r="M101"/>
      <c r="N101"/>
    </row>
    <row r="102" spans="1:14">
      <c r="A102"/>
      <c r="B102"/>
      <c r="C102"/>
      <c r="D102"/>
      <c r="E102"/>
      <c r="F102"/>
      <c r="G102"/>
      <c r="H102"/>
      <c r="I102"/>
      <c r="J102"/>
      <c r="K102"/>
      <c r="L102"/>
      <c r="M102"/>
      <c r="N102"/>
    </row>
    <row r="103" spans="1:14">
      <c r="A103"/>
      <c r="B103"/>
      <c r="C103"/>
      <c r="D103"/>
      <c r="E103"/>
      <c r="F103"/>
      <c r="G103"/>
      <c r="H103"/>
      <c r="I103"/>
      <c r="J103"/>
      <c r="K103"/>
      <c r="L103"/>
      <c r="M103"/>
      <c r="N103"/>
    </row>
    <row r="104" spans="1:14">
      <c r="A104"/>
      <c r="B104"/>
      <c r="C104"/>
      <c r="D104"/>
      <c r="E104"/>
      <c r="F104"/>
      <c r="G104"/>
      <c r="H104"/>
      <c r="I104"/>
      <c r="J104"/>
      <c r="K104"/>
      <c r="L104"/>
      <c r="M104"/>
      <c r="N104"/>
    </row>
    <row r="105" spans="1:14">
      <c r="A105"/>
      <c r="B105"/>
      <c r="C105"/>
      <c r="D105"/>
      <c r="E105"/>
      <c r="F105"/>
      <c r="G105"/>
      <c r="H105"/>
      <c r="I105"/>
      <c r="J105"/>
      <c r="K105"/>
      <c r="L105"/>
      <c r="M105"/>
      <c r="N105"/>
    </row>
    <row r="106" spans="1:14">
      <c r="A106"/>
      <c r="B106"/>
      <c r="C106"/>
      <c r="D106"/>
      <c r="E106"/>
      <c r="F106"/>
      <c r="G106"/>
      <c r="H106"/>
      <c r="I106"/>
      <c r="J106"/>
      <c r="K106"/>
      <c r="L106"/>
      <c r="M106"/>
      <c r="N106"/>
    </row>
    <row r="107" spans="1:14">
      <c r="A107"/>
      <c r="B107"/>
      <c r="C107"/>
      <c r="D107"/>
      <c r="E107"/>
      <c r="F107"/>
      <c r="G107"/>
      <c r="H107"/>
      <c r="I107"/>
      <c r="J107"/>
      <c r="K107"/>
      <c r="L107"/>
      <c r="M107"/>
      <c r="N107"/>
    </row>
    <row r="108" spans="1:14">
      <c r="A108"/>
      <c r="B108"/>
      <c r="C108"/>
      <c r="D108"/>
      <c r="E108"/>
      <c r="F108"/>
      <c r="G108"/>
      <c r="H108"/>
      <c r="I108"/>
      <c r="J108"/>
      <c r="K108"/>
      <c r="L108"/>
      <c r="M108"/>
      <c r="N108"/>
    </row>
    <row r="109" spans="1:14">
      <c r="A109"/>
      <c r="B109"/>
      <c r="C109"/>
      <c r="D109"/>
      <c r="E109"/>
      <c r="F109"/>
      <c r="G109"/>
      <c r="H109"/>
      <c r="I109"/>
      <c r="J109"/>
      <c r="K109"/>
      <c r="L109"/>
      <c r="M109"/>
      <c r="N109"/>
    </row>
    <row r="110" spans="1:14">
      <c r="A110"/>
      <c r="B110"/>
      <c r="C110"/>
      <c r="D110"/>
      <c r="E110"/>
      <c r="F110"/>
      <c r="G110"/>
      <c r="H110"/>
      <c r="I110"/>
      <c r="J110"/>
      <c r="K110"/>
      <c r="L110"/>
      <c r="M110"/>
      <c r="N110"/>
    </row>
    <row r="111" spans="1:14">
      <c r="A111"/>
      <c r="B111"/>
      <c r="C111"/>
      <c r="D111"/>
      <c r="E111"/>
      <c r="F111"/>
      <c r="G111"/>
      <c r="H111"/>
      <c r="I111"/>
      <c r="J111"/>
      <c r="K111"/>
      <c r="L111"/>
      <c r="M111"/>
      <c r="N111"/>
    </row>
    <row r="112" spans="1:14">
      <c r="A112"/>
      <c r="B112"/>
      <c r="C112"/>
      <c r="D112"/>
      <c r="E112"/>
      <c r="F112"/>
      <c r="G112"/>
      <c r="H112"/>
      <c r="I112"/>
      <c r="J112"/>
      <c r="K112"/>
      <c r="L112"/>
      <c r="M112"/>
      <c r="N112"/>
    </row>
    <row r="113" spans="1:14">
      <c r="A113"/>
      <c r="B113"/>
      <c r="C113"/>
      <c r="D113"/>
      <c r="E113"/>
      <c r="F113"/>
      <c r="G113"/>
      <c r="H113"/>
      <c r="I113"/>
      <c r="J113"/>
      <c r="K113"/>
      <c r="L113"/>
      <c r="M113"/>
      <c r="N113"/>
    </row>
    <row r="114" spans="1:14">
      <c r="A114"/>
      <c r="B114"/>
      <c r="C114"/>
      <c r="D114"/>
      <c r="E114"/>
      <c r="F114"/>
      <c r="G114"/>
      <c r="H114"/>
      <c r="I114"/>
      <c r="J114"/>
      <c r="K114"/>
      <c r="L114"/>
      <c r="M114"/>
      <c r="N114"/>
    </row>
    <row r="115" spans="1:14">
      <c r="A115"/>
      <c r="B115"/>
      <c r="C115"/>
      <c r="D115"/>
      <c r="E115"/>
      <c r="F115"/>
      <c r="G115"/>
      <c r="H115"/>
      <c r="I115"/>
      <c r="J115"/>
      <c r="K115"/>
      <c r="L115"/>
      <c r="M115"/>
      <c r="N115"/>
    </row>
    <row r="116" spans="1:14">
      <c r="A116"/>
      <c r="B116"/>
      <c r="C116"/>
      <c r="D116"/>
      <c r="E116"/>
      <c r="F116"/>
      <c r="G116"/>
      <c r="H116"/>
      <c r="I116"/>
      <c r="J116"/>
      <c r="K116"/>
      <c r="L116"/>
      <c r="M116"/>
      <c r="N116"/>
    </row>
    <row r="117" spans="1:14">
      <c r="A117"/>
      <c r="B117"/>
      <c r="C117"/>
      <c r="D117"/>
      <c r="E117"/>
      <c r="F117"/>
      <c r="G117"/>
      <c r="H117"/>
      <c r="I117"/>
      <c r="J117"/>
      <c r="K117"/>
      <c r="L117"/>
      <c r="M117"/>
      <c r="N117"/>
    </row>
    <row r="118" spans="1:14">
      <c r="A118"/>
      <c r="B118"/>
      <c r="C118"/>
      <c r="D118"/>
      <c r="E118"/>
      <c r="F118"/>
      <c r="G118"/>
      <c r="H118"/>
      <c r="I118"/>
      <c r="J118"/>
      <c r="K118"/>
      <c r="L118"/>
      <c r="M118"/>
      <c r="N118"/>
    </row>
    <row r="119" spans="1:14">
      <c r="A119"/>
      <c r="B119"/>
      <c r="C119"/>
      <c r="D119"/>
      <c r="E119"/>
      <c r="F119"/>
      <c r="G119"/>
      <c r="H119"/>
      <c r="I119"/>
      <c r="J119"/>
      <c r="K119"/>
      <c r="L119"/>
      <c r="M119"/>
      <c r="N119"/>
    </row>
    <row r="120" spans="1:14">
      <c r="A120"/>
      <c r="B120"/>
      <c r="C120"/>
      <c r="D120"/>
      <c r="E120"/>
      <c r="F120"/>
      <c r="G120"/>
      <c r="H120"/>
      <c r="I120"/>
      <c r="J120"/>
      <c r="K120"/>
      <c r="L120"/>
      <c r="M120"/>
      <c r="N120"/>
    </row>
    <row r="121" spans="1:14">
      <c r="A121"/>
      <c r="B121"/>
      <c r="C121"/>
      <c r="D121"/>
      <c r="E121"/>
      <c r="F121"/>
      <c r="G121"/>
      <c r="H121"/>
      <c r="I121"/>
      <c r="J121"/>
      <c r="K121"/>
      <c r="L121"/>
      <c r="M121"/>
      <c r="N121"/>
    </row>
    <row r="122" spans="1:14">
      <c r="A122"/>
      <c r="B122"/>
      <c r="C122"/>
      <c r="D122"/>
      <c r="E122"/>
      <c r="F122"/>
      <c r="G122"/>
      <c r="H122"/>
      <c r="I122"/>
      <c r="J122"/>
      <c r="K122"/>
      <c r="L122"/>
      <c r="M122"/>
      <c r="N122"/>
    </row>
    <row r="123" spans="1:14">
      <c r="A123"/>
      <c r="B123"/>
      <c r="C123"/>
      <c r="D123"/>
      <c r="E123"/>
      <c r="F123"/>
      <c r="G123"/>
      <c r="H123"/>
      <c r="I123"/>
      <c r="J123"/>
      <c r="K123"/>
      <c r="L123"/>
      <c r="M123"/>
      <c r="N123"/>
    </row>
    <row r="124" spans="1:14">
      <c r="A124"/>
      <c r="B124"/>
      <c r="C124"/>
      <c r="D124"/>
      <c r="E124"/>
      <c r="F124"/>
      <c r="G124"/>
      <c r="H124"/>
      <c r="I124"/>
      <c r="J124"/>
      <c r="K124"/>
      <c r="L124"/>
      <c r="M124"/>
      <c r="N124"/>
    </row>
    <row r="125" spans="1:14">
      <c r="A125"/>
      <c r="B125"/>
      <c r="C125"/>
      <c r="D125"/>
      <c r="E125"/>
      <c r="F125"/>
      <c r="G125"/>
      <c r="H125"/>
      <c r="I125"/>
      <c r="J125"/>
      <c r="K125"/>
      <c r="L125"/>
      <c r="M125"/>
      <c r="N125"/>
    </row>
    <row r="126" spans="1:14">
      <c r="A126"/>
      <c r="B126"/>
      <c r="C126"/>
      <c r="D126"/>
      <c r="E126"/>
      <c r="F126"/>
      <c r="G126"/>
      <c r="H126"/>
      <c r="I126"/>
      <c r="J126"/>
      <c r="K126"/>
      <c r="L126"/>
      <c r="M126"/>
      <c r="N126"/>
    </row>
    <row r="127" spans="1:14">
      <c r="A127"/>
      <c r="B127"/>
      <c r="C127"/>
      <c r="D127"/>
      <c r="E127"/>
      <c r="F127"/>
      <c r="G127"/>
      <c r="H127"/>
      <c r="I127"/>
      <c r="J127"/>
      <c r="K127"/>
      <c r="L127"/>
      <c r="M127"/>
      <c r="N127"/>
    </row>
    <row r="128" spans="1:14">
      <c r="A128"/>
      <c r="B128"/>
      <c r="C128"/>
      <c r="D128"/>
      <c r="E128"/>
      <c r="F128"/>
      <c r="G128"/>
      <c r="H128"/>
      <c r="I128"/>
      <c r="J128"/>
      <c r="K128"/>
      <c r="L128"/>
      <c r="M128"/>
      <c r="N128"/>
    </row>
    <row r="129" spans="1:14">
      <c r="A129"/>
      <c r="B129"/>
      <c r="C129"/>
      <c r="D129"/>
      <c r="E129"/>
      <c r="F129"/>
      <c r="G129"/>
      <c r="H129"/>
      <c r="I129"/>
      <c r="J129"/>
      <c r="K129"/>
      <c r="L129"/>
      <c r="M129"/>
      <c r="N129"/>
    </row>
    <row r="130" spans="1:14">
      <c r="A130"/>
      <c r="B130"/>
      <c r="C130"/>
      <c r="D130"/>
      <c r="E130"/>
      <c r="F130"/>
      <c r="G130"/>
      <c r="H130"/>
      <c r="I130"/>
      <c r="J130"/>
      <c r="K130"/>
      <c r="L130"/>
      <c r="M130"/>
      <c r="N130"/>
    </row>
    <row r="131" spans="1:14">
      <c r="A131"/>
      <c r="B131"/>
      <c r="C131"/>
      <c r="D131"/>
      <c r="E131"/>
      <c r="F131"/>
      <c r="G131"/>
      <c r="H131"/>
      <c r="I131"/>
      <c r="J131"/>
      <c r="K131"/>
      <c r="L131"/>
      <c r="M131"/>
      <c r="N131"/>
    </row>
    <row r="132" spans="1:14">
      <c r="A132"/>
      <c r="B132"/>
      <c r="C132"/>
      <c r="D132"/>
      <c r="E132"/>
      <c r="F132"/>
      <c r="G132"/>
      <c r="H132"/>
      <c r="I132"/>
      <c r="J132"/>
      <c r="K132"/>
      <c r="L132"/>
      <c r="M132"/>
      <c r="N132"/>
    </row>
    <row r="133" spans="1:14">
      <c r="A133"/>
      <c r="B133"/>
      <c r="C133"/>
      <c r="D133"/>
      <c r="E133"/>
      <c r="F133"/>
      <c r="G133"/>
      <c r="H133"/>
      <c r="I133"/>
      <c r="J133"/>
      <c r="K133"/>
      <c r="L133"/>
      <c r="M133"/>
      <c r="N133"/>
    </row>
    <row r="134" spans="1:14">
      <c r="A134"/>
      <c r="B134"/>
      <c r="C134"/>
      <c r="D134"/>
      <c r="E134"/>
      <c r="F134"/>
      <c r="G134"/>
      <c r="H134"/>
      <c r="I134"/>
      <c r="J134"/>
      <c r="K134"/>
      <c r="L134"/>
      <c r="M134"/>
      <c r="N134"/>
    </row>
    <row r="135" spans="1:14">
      <c r="A135"/>
      <c r="B135"/>
      <c r="C135"/>
      <c r="D135"/>
      <c r="E135"/>
      <c r="F135"/>
      <c r="G135"/>
      <c r="H135"/>
      <c r="I135"/>
      <c r="J135"/>
      <c r="K135"/>
      <c r="L135"/>
      <c r="M135"/>
      <c r="N135"/>
    </row>
    <row r="136" spans="1:14">
      <c r="A136"/>
      <c r="B136"/>
      <c r="C136"/>
      <c r="D136"/>
      <c r="E136"/>
      <c r="F136"/>
      <c r="G136"/>
      <c r="H136"/>
      <c r="I136"/>
      <c r="J136"/>
      <c r="K136"/>
      <c r="L136"/>
      <c r="M136"/>
      <c r="N136"/>
    </row>
    <row r="137" spans="1:14">
      <c r="A137"/>
      <c r="B137"/>
      <c r="C137"/>
      <c r="D137"/>
      <c r="E137"/>
      <c r="F137"/>
      <c r="G137"/>
      <c r="H137"/>
      <c r="I137"/>
      <c r="J137"/>
      <c r="K137"/>
      <c r="L137"/>
      <c r="M137"/>
      <c r="N137"/>
    </row>
    <row r="138" spans="1:14">
      <c r="A138"/>
      <c r="B138"/>
      <c r="C138"/>
      <c r="D138"/>
      <c r="E138"/>
      <c r="F138"/>
      <c r="G138"/>
      <c r="H138"/>
      <c r="I138"/>
      <c r="J138"/>
      <c r="K138"/>
      <c r="L138"/>
      <c r="M138"/>
      <c r="N138"/>
    </row>
    <row r="139" spans="1:14">
      <c r="A139"/>
      <c r="B139"/>
      <c r="C139"/>
      <c r="D139"/>
      <c r="E139"/>
      <c r="F139"/>
      <c r="G139"/>
      <c r="H139"/>
      <c r="I139"/>
      <c r="J139"/>
      <c r="K139"/>
      <c r="L139"/>
      <c r="M139"/>
      <c r="N139"/>
    </row>
    <row r="140" spans="1:14">
      <c r="A140"/>
      <c r="B140"/>
      <c r="C140"/>
      <c r="D140"/>
      <c r="E140"/>
      <c r="F140"/>
      <c r="G140"/>
      <c r="H140"/>
      <c r="I140"/>
      <c r="J140"/>
      <c r="K140"/>
      <c r="L140"/>
      <c r="M140"/>
      <c r="N140"/>
    </row>
    <row r="141" spans="1:14">
      <c r="A141"/>
      <c r="B141"/>
      <c r="C141"/>
      <c r="D141"/>
      <c r="E141"/>
      <c r="F141"/>
      <c r="G141"/>
      <c r="H141"/>
      <c r="I141"/>
      <c r="J141"/>
      <c r="K141"/>
      <c r="L141"/>
      <c r="M141"/>
      <c r="N141"/>
    </row>
    <row r="142" spans="1:14">
      <c r="A142"/>
      <c r="B142"/>
      <c r="C142"/>
      <c r="D142"/>
      <c r="E142"/>
      <c r="F142"/>
      <c r="G142"/>
      <c r="H142"/>
      <c r="I142"/>
      <c r="J142"/>
      <c r="K142"/>
      <c r="L142"/>
      <c r="M142"/>
      <c r="N142"/>
    </row>
    <row r="143" spans="1:14">
      <c r="A143"/>
      <c r="B143"/>
      <c r="C143"/>
      <c r="D143"/>
      <c r="E143"/>
      <c r="F143"/>
      <c r="G143"/>
      <c r="H143"/>
      <c r="I143"/>
      <c r="J143"/>
      <c r="K143"/>
      <c r="L143"/>
      <c r="M143"/>
      <c r="N143"/>
    </row>
    <row r="144" spans="1:14">
      <c r="A144"/>
      <c r="B144"/>
      <c r="C144"/>
      <c r="D144"/>
      <c r="E144"/>
      <c r="F144"/>
      <c r="G144"/>
      <c r="H144"/>
      <c r="I144"/>
      <c r="J144"/>
      <c r="K144"/>
      <c r="L144"/>
      <c r="M144"/>
      <c r="N144"/>
    </row>
    <row r="145" spans="1:14">
      <c r="A145"/>
      <c r="B145"/>
      <c r="C145"/>
      <c r="D145"/>
      <c r="E145"/>
      <c r="F145"/>
      <c r="G145"/>
      <c r="H145"/>
      <c r="I145"/>
      <c r="J145"/>
      <c r="K145"/>
      <c r="L145"/>
      <c r="M145"/>
      <c r="N145"/>
    </row>
    <row r="146" spans="1:14">
      <c r="A146"/>
      <c r="B146"/>
      <c r="C146"/>
      <c r="D146"/>
      <c r="E146"/>
      <c r="F146"/>
      <c r="G146"/>
      <c r="H146"/>
      <c r="I146"/>
      <c r="J146"/>
      <c r="K146"/>
      <c r="L146"/>
      <c r="M146"/>
      <c r="N146"/>
    </row>
    <row r="147" spans="1:14">
      <c r="A147"/>
      <c r="B147"/>
      <c r="C147"/>
      <c r="D147"/>
      <c r="E147"/>
      <c r="F147"/>
      <c r="G147"/>
      <c r="H147"/>
      <c r="I147"/>
      <c r="J147"/>
      <c r="K147"/>
      <c r="L147"/>
      <c r="M147"/>
      <c r="N147"/>
    </row>
    <row r="148" spans="1:14">
      <c r="A148"/>
      <c r="B148"/>
      <c r="C148"/>
      <c r="D148"/>
      <c r="E148"/>
      <c r="F148"/>
      <c r="G148"/>
      <c r="H148"/>
      <c r="I148"/>
      <c r="J148"/>
      <c r="K148"/>
      <c r="L148"/>
      <c r="M148"/>
      <c r="N148"/>
    </row>
    <row r="149" spans="1:14">
      <c r="A149"/>
      <c r="B149"/>
      <c r="C149"/>
      <c r="D149"/>
      <c r="E149"/>
      <c r="F149"/>
      <c r="G149"/>
      <c r="H149"/>
      <c r="I149"/>
      <c r="J149"/>
      <c r="K149"/>
      <c r="L149"/>
      <c r="M149"/>
      <c r="N149"/>
    </row>
    <row r="150" spans="1:14">
      <c r="A150"/>
      <c r="B150"/>
      <c r="C150"/>
      <c r="D150"/>
      <c r="E150"/>
      <c r="F150"/>
      <c r="G150"/>
      <c r="H150"/>
      <c r="I150"/>
      <c r="J150"/>
      <c r="K150"/>
      <c r="L150"/>
      <c r="M150"/>
      <c r="N150"/>
    </row>
    <row r="151" spans="1:14">
      <c r="A151"/>
      <c r="B151"/>
      <c r="C151"/>
      <c r="D151"/>
      <c r="E151"/>
      <c r="F151"/>
      <c r="G151"/>
      <c r="H151"/>
      <c r="I151"/>
      <c r="J151"/>
      <c r="K151"/>
      <c r="L151"/>
      <c r="M151"/>
      <c r="N151"/>
    </row>
    <row r="152" spans="1:14">
      <c r="A152"/>
      <c r="B152"/>
      <c r="C152"/>
      <c r="D152"/>
      <c r="E152"/>
      <c r="F152"/>
      <c r="G152"/>
      <c r="H152"/>
      <c r="I152"/>
      <c r="J152"/>
      <c r="K152"/>
      <c r="L152"/>
      <c r="M152"/>
      <c r="N152"/>
    </row>
    <row r="153" spans="1:14">
      <c r="A153"/>
      <c r="B153"/>
      <c r="C153"/>
      <c r="D153"/>
      <c r="E153"/>
      <c r="F153"/>
      <c r="G153"/>
      <c r="H153"/>
      <c r="I153"/>
      <c r="J153"/>
      <c r="K153"/>
      <c r="L153"/>
      <c r="M153"/>
      <c r="N153"/>
    </row>
    <row r="154" spans="1:14">
      <c r="A154"/>
      <c r="B154"/>
      <c r="C154"/>
      <c r="D154"/>
      <c r="E154"/>
      <c r="F154"/>
      <c r="G154"/>
      <c r="H154"/>
      <c r="I154"/>
      <c r="J154"/>
      <c r="K154"/>
      <c r="L154"/>
      <c r="M154"/>
      <c r="N154"/>
    </row>
    <row r="155" spans="1:14">
      <c r="A155"/>
      <c r="B155"/>
      <c r="C155"/>
      <c r="D155"/>
      <c r="E155"/>
      <c r="F155"/>
      <c r="G155"/>
      <c r="H155"/>
      <c r="I155"/>
      <c r="J155"/>
      <c r="K155"/>
      <c r="L155"/>
      <c r="M155"/>
      <c r="N155"/>
    </row>
    <row r="156" spans="1:14">
      <c r="A156"/>
      <c r="B156"/>
      <c r="C156"/>
      <c r="D156"/>
      <c r="E156"/>
      <c r="F156"/>
      <c r="G156"/>
      <c r="H156"/>
      <c r="I156"/>
      <c r="J156"/>
      <c r="K156"/>
      <c r="L156"/>
      <c r="M156"/>
      <c r="N156"/>
    </row>
    <row r="157" spans="1:14">
      <c r="A157"/>
      <c r="B157"/>
      <c r="C157"/>
      <c r="D157"/>
      <c r="E157"/>
      <c r="F157"/>
      <c r="G157"/>
      <c r="H157"/>
      <c r="I157"/>
      <c r="J157"/>
      <c r="K157"/>
      <c r="L157"/>
      <c r="M157"/>
      <c r="N157"/>
    </row>
    <row r="158" spans="1:14">
      <c r="A158"/>
      <c r="B158"/>
      <c r="C158"/>
      <c r="D158"/>
      <c r="E158"/>
      <c r="F158"/>
      <c r="G158"/>
      <c r="H158"/>
      <c r="I158"/>
      <c r="J158"/>
      <c r="K158"/>
      <c r="L158"/>
      <c r="M158"/>
      <c r="N158"/>
    </row>
    <row r="159" spans="1:14">
      <c r="A159"/>
      <c r="B159"/>
      <c r="C159"/>
      <c r="D159"/>
      <c r="E159"/>
      <c r="F159"/>
      <c r="G159"/>
      <c r="H159"/>
      <c r="I159"/>
      <c r="J159"/>
      <c r="K159"/>
      <c r="L159"/>
      <c r="M159"/>
      <c r="N159"/>
    </row>
    <row r="160" spans="1:14">
      <c r="A160"/>
      <c r="B160"/>
      <c r="C160"/>
      <c r="D160"/>
      <c r="E160"/>
      <c r="F160"/>
      <c r="G160"/>
      <c r="H160"/>
      <c r="I160"/>
      <c r="J160"/>
      <c r="K160"/>
      <c r="L160"/>
      <c r="M160"/>
      <c r="N160"/>
    </row>
    <row r="161" spans="1:14">
      <c r="A161"/>
      <c r="B161"/>
      <c r="C161"/>
      <c r="D161"/>
      <c r="E161"/>
      <c r="F161"/>
      <c r="G161"/>
      <c r="H161"/>
      <c r="I161"/>
      <c r="J161"/>
      <c r="K161"/>
      <c r="L161"/>
      <c r="M161"/>
      <c r="N161"/>
    </row>
    <row r="162" spans="1:14">
      <c r="A162"/>
      <c r="B162"/>
      <c r="C162"/>
      <c r="D162"/>
      <c r="E162"/>
      <c r="F162"/>
      <c r="G162"/>
      <c r="H162"/>
      <c r="I162"/>
      <c r="J162"/>
      <c r="K162"/>
      <c r="L162"/>
      <c r="M162"/>
      <c r="N162"/>
    </row>
    <row r="163" spans="1:14">
      <c r="A163"/>
      <c r="B163"/>
      <c r="C163"/>
      <c r="D163"/>
      <c r="E163"/>
      <c r="F163"/>
      <c r="G163"/>
      <c r="H163"/>
      <c r="I163"/>
      <c r="J163"/>
      <c r="K163"/>
      <c r="L163"/>
      <c r="M163"/>
      <c r="N163"/>
    </row>
    <row r="164" spans="1:14">
      <c r="A164"/>
      <c r="B164"/>
      <c r="C164"/>
      <c r="D164"/>
      <c r="E164"/>
      <c r="F164"/>
      <c r="G164"/>
      <c r="H164"/>
      <c r="I164"/>
      <c r="J164"/>
      <c r="K164"/>
      <c r="L164"/>
      <c r="M164"/>
      <c r="N164"/>
    </row>
    <row r="165" spans="1:14">
      <c r="A165"/>
      <c r="B165"/>
      <c r="C165"/>
      <c r="D165"/>
      <c r="E165"/>
      <c r="F165"/>
      <c r="G165"/>
      <c r="H165"/>
      <c r="I165"/>
      <c r="J165"/>
      <c r="K165"/>
      <c r="L165"/>
      <c r="M165"/>
      <c r="N165"/>
    </row>
    <row r="166" spans="1:14">
      <c r="A166"/>
      <c r="B166"/>
      <c r="C166"/>
      <c r="D166"/>
      <c r="E166"/>
      <c r="F166"/>
      <c r="G166"/>
      <c r="H166"/>
      <c r="I166"/>
      <c r="J166"/>
      <c r="K166"/>
      <c r="L166"/>
      <c r="M166"/>
      <c r="N166"/>
    </row>
    <row r="167" spans="1:14">
      <c r="A167"/>
      <c r="B167"/>
      <c r="C167"/>
      <c r="D167"/>
      <c r="E167"/>
      <c r="F167"/>
      <c r="G167"/>
      <c r="H167"/>
      <c r="I167"/>
      <c r="J167"/>
      <c r="K167"/>
      <c r="L167"/>
      <c r="M167"/>
      <c r="N167"/>
    </row>
    <row r="168" spans="1:14">
      <c r="A168"/>
      <c r="B168"/>
      <c r="C168"/>
      <c r="D168"/>
      <c r="E168"/>
      <c r="F168"/>
      <c r="G168"/>
      <c r="H168"/>
      <c r="I168"/>
      <c r="J168"/>
      <c r="K168"/>
      <c r="L168"/>
      <c r="M168"/>
      <c r="N168"/>
    </row>
    <row r="169" spans="1:14">
      <c r="A169"/>
      <c r="B169"/>
      <c r="C169"/>
      <c r="D169"/>
      <c r="E169"/>
      <c r="F169"/>
      <c r="G169"/>
      <c r="H169"/>
      <c r="I169"/>
      <c r="J169"/>
      <c r="K169"/>
      <c r="L169"/>
      <c r="M169"/>
      <c r="N169"/>
    </row>
    <row r="170" spans="1:14">
      <c r="A170"/>
      <c r="B170"/>
      <c r="C170"/>
      <c r="D170"/>
      <c r="E170"/>
      <c r="F170"/>
      <c r="G170"/>
      <c r="H170"/>
      <c r="I170"/>
      <c r="J170"/>
      <c r="K170"/>
      <c r="L170"/>
      <c r="M170"/>
      <c r="N170"/>
    </row>
    <row r="171" spans="1:14">
      <c r="A171"/>
      <c r="B171"/>
      <c r="C171"/>
      <c r="D171"/>
      <c r="E171"/>
      <c r="F171"/>
      <c r="G171"/>
      <c r="H171"/>
      <c r="I171"/>
      <c r="J171"/>
      <c r="K171"/>
      <c r="L171"/>
      <c r="M171"/>
      <c r="N171"/>
    </row>
    <row r="172" spans="1:14">
      <c r="A172"/>
      <c r="B172"/>
      <c r="C172"/>
      <c r="D172"/>
      <c r="E172"/>
      <c r="F172"/>
      <c r="G172"/>
      <c r="H172"/>
      <c r="I172"/>
      <c r="J172"/>
      <c r="K172"/>
      <c r="L172"/>
      <c r="M172"/>
      <c r="N172"/>
    </row>
    <row r="173" spans="1:14">
      <c r="A173"/>
      <c r="B173"/>
      <c r="C173"/>
      <c r="D173"/>
      <c r="E173"/>
      <c r="F173"/>
      <c r="G173"/>
      <c r="H173"/>
      <c r="I173"/>
      <c r="J173"/>
      <c r="K173"/>
      <c r="L173"/>
      <c r="M173"/>
      <c r="N173"/>
    </row>
    <row r="174" spans="1:14">
      <c r="A174"/>
      <c r="B174"/>
      <c r="C174"/>
      <c r="D174"/>
      <c r="E174"/>
      <c r="F174"/>
      <c r="G174"/>
      <c r="H174"/>
      <c r="I174"/>
      <c r="J174"/>
      <c r="K174"/>
      <c r="L174"/>
      <c r="M174"/>
      <c r="N174"/>
    </row>
    <row r="175" spans="1:14">
      <c r="A175"/>
      <c r="B175"/>
      <c r="C175"/>
      <c r="D175"/>
      <c r="E175"/>
      <c r="F175"/>
      <c r="G175"/>
      <c r="H175"/>
      <c r="I175"/>
      <c r="J175"/>
      <c r="K175"/>
      <c r="L175"/>
      <c r="M175"/>
      <c r="N175"/>
    </row>
    <row r="176" spans="1:14">
      <c r="A176"/>
      <c r="B176"/>
      <c r="C176"/>
      <c r="D176"/>
      <c r="E176"/>
      <c r="F176"/>
      <c r="G176"/>
      <c r="H176"/>
      <c r="I176"/>
      <c r="J176"/>
      <c r="K176"/>
      <c r="L176"/>
      <c r="M176"/>
      <c r="N176"/>
    </row>
    <row r="177" spans="1:14">
      <c r="A177"/>
      <c r="B177"/>
      <c r="C177"/>
      <c r="D177"/>
      <c r="E177"/>
      <c r="F177"/>
      <c r="G177"/>
      <c r="H177"/>
      <c r="I177"/>
      <c r="J177"/>
      <c r="K177"/>
      <c r="L177"/>
      <c r="M177"/>
      <c r="N177"/>
    </row>
    <row r="178" spans="1:14">
      <c r="A178"/>
      <c r="B178"/>
      <c r="C178"/>
      <c r="D178"/>
      <c r="E178"/>
      <c r="F178"/>
      <c r="G178"/>
      <c r="H178"/>
      <c r="I178"/>
      <c r="J178"/>
      <c r="K178"/>
      <c r="L178"/>
      <c r="M178"/>
      <c r="N178"/>
    </row>
    <row r="179" spans="1:14">
      <c r="A179"/>
      <c r="B179"/>
      <c r="C179"/>
      <c r="D179"/>
      <c r="E179"/>
      <c r="F179"/>
      <c r="G179"/>
      <c r="H179"/>
      <c r="I179"/>
      <c r="J179"/>
      <c r="K179"/>
      <c r="L179"/>
      <c r="M179"/>
      <c r="N179"/>
    </row>
    <row r="180" spans="1:14">
      <c r="A180"/>
      <c r="B180"/>
      <c r="C180"/>
      <c r="D180"/>
      <c r="E180"/>
      <c r="F180"/>
      <c r="G180"/>
      <c r="H180"/>
      <c r="I180"/>
      <c r="J180"/>
      <c r="K180"/>
      <c r="L180"/>
      <c r="M180"/>
      <c r="N180"/>
    </row>
    <row r="181" spans="1:14">
      <c r="A181"/>
      <c r="B181"/>
      <c r="C181"/>
      <c r="D181"/>
      <c r="E181"/>
      <c r="F181"/>
      <c r="G181"/>
      <c r="H181"/>
      <c r="I181"/>
      <c r="J181"/>
      <c r="K181"/>
      <c r="L181"/>
      <c r="M181"/>
      <c r="N181"/>
    </row>
    <row r="182" spans="1:14">
      <c r="A182"/>
      <c r="B182"/>
      <c r="C182"/>
      <c r="D182"/>
      <c r="E182"/>
      <c r="F182"/>
      <c r="G182"/>
      <c r="H182"/>
      <c r="I182"/>
      <c r="J182"/>
      <c r="K182"/>
      <c r="L182"/>
      <c r="M182"/>
      <c r="N182"/>
    </row>
    <row r="183" spans="1:14">
      <c r="A183"/>
      <c r="B183"/>
      <c r="C183"/>
      <c r="D183"/>
      <c r="E183"/>
      <c r="F183"/>
      <c r="G183"/>
      <c r="H183"/>
      <c r="I183"/>
      <c r="J183"/>
      <c r="K183"/>
      <c r="L183"/>
      <c r="M183"/>
      <c r="N183"/>
    </row>
    <row r="184" spans="1:14">
      <c r="A184"/>
      <c r="B184"/>
      <c r="C184"/>
      <c r="D184"/>
      <c r="E184"/>
      <c r="F184"/>
      <c r="G184"/>
      <c r="H184"/>
      <c r="I184"/>
      <c r="J184"/>
      <c r="K184"/>
      <c r="L184"/>
      <c r="M184"/>
      <c r="N184"/>
    </row>
    <row r="185" spans="1:14">
      <c r="A185"/>
      <c r="B185"/>
      <c r="C185"/>
      <c r="D185"/>
      <c r="E185"/>
      <c r="F185"/>
      <c r="G185"/>
      <c r="H185"/>
      <c r="I185"/>
      <c r="J185"/>
      <c r="K185"/>
      <c r="L185"/>
      <c r="M185"/>
      <c r="N185"/>
    </row>
    <row r="186" spans="1:14">
      <c r="A186"/>
      <c r="B186"/>
      <c r="C186"/>
      <c r="D186"/>
      <c r="E186"/>
      <c r="F186"/>
      <c r="G186"/>
      <c r="H186"/>
      <c r="I186"/>
      <c r="J186"/>
      <c r="K186"/>
      <c r="L186"/>
      <c r="M186"/>
      <c r="N186"/>
    </row>
    <row r="187" spans="1:14">
      <c r="A187"/>
      <c r="B187"/>
      <c r="C187"/>
      <c r="D187"/>
      <c r="E187"/>
      <c r="F187"/>
      <c r="G187"/>
      <c r="H187"/>
      <c r="I187"/>
      <c r="J187"/>
      <c r="K187"/>
      <c r="L187"/>
      <c r="M187"/>
      <c r="N187"/>
    </row>
    <row r="188" spans="1:14">
      <c r="A188"/>
      <c r="B188"/>
      <c r="C188"/>
      <c r="D188"/>
      <c r="E188"/>
      <c r="F188"/>
      <c r="G188"/>
      <c r="H188"/>
      <c r="I188"/>
      <c r="J188"/>
      <c r="K188"/>
      <c r="L188"/>
      <c r="M188"/>
      <c r="N188"/>
    </row>
    <row r="189" spans="1:14">
      <c r="A189"/>
      <c r="B189"/>
      <c r="C189"/>
      <c r="D189"/>
      <c r="E189"/>
      <c r="F189"/>
      <c r="G189"/>
      <c r="H189"/>
      <c r="I189"/>
      <c r="J189"/>
      <c r="K189"/>
      <c r="L189"/>
      <c r="M189"/>
      <c r="N189"/>
    </row>
    <row r="190" spans="1:14">
      <c r="A190"/>
      <c r="B190"/>
      <c r="C190"/>
      <c r="D190"/>
      <c r="E190"/>
      <c r="F190"/>
      <c r="G190"/>
      <c r="H190"/>
      <c r="I190"/>
      <c r="J190"/>
      <c r="K190"/>
      <c r="L190"/>
      <c r="M190"/>
      <c r="N190"/>
    </row>
    <row r="191" spans="1:14">
      <c r="A191"/>
      <c r="B191"/>
      <c r="C191"/>
      <c r="D191"/>
      <c r="E191"/>
      <c r="F191"/>
      <c r="G191"/>
      <c r="H191"/>
      <c r="I191"/>
      <c r="J191"/>
      <c r="K191"/>
      <c r="L191"/>
      <c r="M191"/>
      <c r="N191"/>
    </row>
    <row r="192" spans="1:14">
      <c r="A192"/>
      <c r="B192"/>
      <c r="C192"/>
      <c r="D192"/>
      <c r="E192"/>
      <c r="F192"/>
      <c r="G192"/>
      <c r="H192"/>
      <c r="I192"/>
      <c r="J192"/>
      <c r="K192"/>
      <c r="L192"/>
      <c r="M192"/>
      <c r="N192"/>
    </row>
    <row r="193" spans="1:14">
      <c r="A193"/>
      <c r="B193"/>
      <c r="C193"/>
      <c r="D193"/>
      <c r="E193"/>
      <c r="F193"/>
      <c r="G193"/>
      <c r="H193"/>
      <c r="I193"/>
      <c r="J193"/>
      <c r="K193"/>
      <c r="L193"/>
      <c r="M193"/>
      <c r="N193"/>
    </row>
    <row r="194" spans="1:14">
      <c r="A194"/>
      <c r="B194"/>
      <c r="C194"/>
      <c r="D194"/>
      <c r="E194"/>
      <c r="F194"/>
      <c r="G194"/>
      <c r="H194"/>
      <c r="I194"/>
      <c r="J194"/>
      <c r="K194"/>
      <c r="L194"/>
      <c r="M194"/>
      <c r="N194"/>
    </row>
    <row r="195" spans="1:14">
      <c r="A195"/>
      <c r="B195"/>
      <c r="C195"/>
      <c r="D195"/>
      <c r="E195"/>
      <c r="F195"/>
      <c r="G195"/>
      <c r="H195"/>
      <c r="I195"/>
      <c r="J195"/>
      <c r="K195"/>
      <c r="L195"/>
      <c r="M195"/>
      <c r="N195"/>
    </row>
    <row r="196" spans="1:14">
      <c r="A196"/>
      <c r="B196"/>
      <c r="C196"/>
      <c r="D196"/>
      <c r="E196"/>
      <c r="F196"/>
      <c r="G196"/>
      <c r="H196"/>
      <c r="I196"/>
      <c r="J196"/>
      <c r="K196"/>
      <c r="L196"/>
      <c r="M196"/>
      <c r="N196"/>
    </row>
    <row r="197" spans="1:14">
      <c r="A197"/>
      <c r="B197"/>
      <c r="C197"/>
      <c r="D197"/>
      <c r="E197"/>
      <c r="F197"/>
      <c r="G197"/>
      <c r="H197"/>
      <c r="I197"/>
      <c r="J197"/>
      <c r="K197"/>
      <c r="L197"/>
      <c r="M197"/>
      <c r="N197"/>
    </row>
    <row r="198" spans="1:14">
      <c r="A198"/>
      <c r="B198"/>
      <c r="C198"/>
      <c r="D198"/>
      <c r="E198"/>
      <c r="F198"/>
      <c r="G198"/>
      <c r="H198"/>
      <c r="I198"/>
      <c r="J198"/>
      <c r="K198"/>
      <c r="L198"/>
      <c r="M198"/>
      <c r="N198"/>
    </row>
    <row r="199" spans="1:14">
      <c r="A199"/>
      <c r="B199"/>
      <c r="C199"/>
      <c r="D199"/>
      <c r="E199"/>
      <c r="F199"/>
      <c r="G199"/>
      <c r="H199"/>
      <c r="I199"/>
      <c r="J199"/>
      <c r="K199"/>
      <c r="L199"/>
      <c r="M199"/>
      <c r="N199"/>
    </row>
    <row r="200" spans="1:14">
      <c r="A200"/>
      <c r="B200"/>
      <c r="C200"/>
      <c r="D200"/>
      <c r="E200"/>
      <c r="F200"/>
      <c r="G200"/>
      <c r="H200"/>
      <c r="I200"/>
      <c r="J200"/>
      <c r="K200"/>
      <c r="L200"/>
      <c r="M200"/>
      <c r="N200"/>
    </row>
    <row r="201" spans="1:14">
      <c r="A201"/>
      <c r="B201"/>
      <c r="C201"/>
      <c r="D201"/>
      <c r="E201"/>
      <c r="F201"/>
      <c r="G201"/>
      <c r="H201"/>
      <c r="I201"/>
      <c r="J201"/>
      <c r="K201"/>
      <c r="L201"/>
      <c r="M201"/>
      <c r="N201"/>
    </row>
    <row r="202" spans="1:14">
      <c r="A202"/>
      <c r="B202"/>
      <c r="C202"/>
      <c r="D202"/>
      <c r="E202"/>
      <c r="F202"/>
      <c r="G202"/>
      <c r="H202"/>
      <c r="I202"/>
      <c r="J202"/>
      <c r="K202"/>
      <c r="L202"/>
      <c r="M202"/>
      <c r="N202"/>
    </row>
    <row r="203" spans="1:14">
      <c r="A203"/>
      <c r="B203"/>
      <c r="C203"/>
      <c r="D203"/>
      <c r="E203"/>
      <c r="F203"/>
      <c r="G203"/>
      <c r="H203"/>
      <c r="I203"/>
      <c r="J203"/>
      <c r="K203"/>
      <c r="L203"/>
      <c r="M203"/>
      <c r="N203"/>
    </row>
    <row r="204" spans="1:14">
      <c r="A204"/>
      <c r="B204"/>
      <c r="C204"/>
      <c r="D204"/>
      <c r="E204"/>
      <c r="F204"/>
      <c r="G204"/>
      <c r="H204"/>
      <c r="I204"/>
      <c r="J204"/>
      <c r="K204"/>
      <c r="L204"/>
      <c r="M204"/>
      <c r="N204"/>
    </row>
    <row r="205" spans="1:14">
      <c r="A205"/>
      <c r="B205"/>
      <c r="C205"/>
      <c r="D205"/>
      <c r="E205"/>
      <c r="F205"/>
      <c r="G205"/>
      <c r="H205"/>
      <c r="I205"/>
      <c r="J205"/>
      <c r="K205"/>
      <c r="L205"/>
      <c r="M205"/>
      <c r="N205"/>
    </row>
    <row r="206" spans="1:14">
      <c r="A206"/>
      <c r="B206"/>
      <c r="C206"/>
      <c r="D206"/>
      <c r="E206"/>
      <c r="F206"/>
      <c r="G206"/>
      <c r="H206"/>
      <c r="I206"/>
      <c r="J206"/>
      <c r="K206"/>
      <c r="L206"/>
      <c r="M206"/>
      <c r="N206"/>
    </row>
    <row r="207" spans="1:14">
      <c r="A207"/>
      <c r="B207"/>
      <c r="C207"/>
      <c r="D207"/>
      <c r="E207"/>
      <c r="F207"/>
      <c r="G207"/>
      <c r="H207"/>
      <c r="I207"/>
      <c r="J207"/>
      <c r="K207"/>
      <c r="L207"/>
      <c r="M207"/>
      <c r="N207"/>
    </row>
    <row r="208" spans="1:14">
      <c r="A208"/>
      <c r="B208"/>
      <c r="C208"/>
      <c r="D208"/>
      <c r="E208"/>
      <c r="F208"/>
      <c r="G208"/>
      <c r="H208"/>
      <c r="I208"/>
      <c r="J208"/>
      <c r="K208"/>
      <c r="L208"/>
      <c r="M208"/>
      <c r="N208"/>
    </row>
    <row r="209" spans="1:14">
      <c r="A209"/>
      <c r="B209"/>
      <c r="C209"/>
      <c r="D209"/>
      <c r="E209"/>
      <c r="F209"/>
      <c r="G209"/>
      <c r="H209"/>
      <c r="I209"/>
      <c r="J209"/>
      <c r="K209"/>
      <c r="L209"/>
      <c r="M209"/>
      <c r="N209"/>
    </row>
    <row r="210" spans="1:14">
      <c r="A210"/>
      <c r="B210"/>
      <c r="C210"/>
      <c r="D210"/>
      <c r="E210"/>
      <c r="F210"/>
      <c r="G210"/>
      <c r="H210"/>
      <c r="I210"/>
      <c r="J210"/>
      <c r="K210"/>
      <c r="L210"/>
      <c r="M210"/>
      <c r="N210"/>
    </row>
    <row r="211" spans="1:14">
      <c r="A211"/>
      <c r="B211"/>
      <c r="C211"/>
      <c r="D211"/>
      <c r="E211"/>
      <c r="F211"/>
      <c r="G211"/>
      <c r="H211"/>
      <c r="I211"/>
      <c r="J211"/>
      <c r="K211"/>
      <c r="L211"/>
      <c r="M211"/>
      <c r="N211"/>
    </row>
    <row r="212" spans="1:14">
      <c r="A212"/>
      <c r="B212"/>
      <c r="C212"/>
      <c r="D212"/>
      <c r="E212"/>
      <c r="F212"/>
      <c r="G212"/>
      <c r="H212"/>
      <c r="I212"/>
      <c r="J212"/>
      <c r="K212"/>
      <c r="L212"/>
      <c r="M212"/>
      <c r="N212"/>
    </row>
    <row r="213" spans="1:14">
      <c r="A213"/>
      <c r="B213"/>
      <c r="C213"/>
      <c r="D213"/>
      <c r="E213"/>
      <c r="F213"/>
      <c r="G213"/>
      <c r="H213"/>
      <c r="I213"/>
      <c r="J213"/>
      <c r="K213"/>
      <c r="L213"/>
      <c r="M213"/>
      <c r="N213"/>
    </row>
    <row r="214" spans="1:14">
      <c r="A214"/>
      <c r="B214"/>
      <c r="C214"/>
      <c r="D214"/>
      <c r="E214"/>
      <c r="F214"/>
      <c r="G214"/>
      <c r="H214"/>
      <c r="I214"/>
      <c r="J214"/>
      <c r="K214"/>
      <c r="L214"/>
      <c r="M214"/>
      <c r="N214"/>
    </row>
    <row r="215" spans="1:14">
      <c r="A215"/>
      <c r="B215"/>
      <c r="C215"/>
      <c r="D215"/>
      <c r="E215"/>
      <c r="F215"/>
      <c r="G215"/>
      <c r="H215"/>
      <c r="I215"/>
      <c r="J215"/>
      <c r="K215"/>
      <c r="L215"/>
      <c r="M215"/>
      <c r="N215"/>
    </row>
    <row r="216" spans="1:14">
      <c r="A216"/>
      <c r="B216"/>
      <c r="C216"/>
      <c r="D216"/>
      <c r="E216"/>
      <c r="F216"/>
      <c r="G216"/>
      <c r="H216"/>
      <c r="I216"/>
      <c r="J216"/>
      <c r="K216"/>
      <c r="L216"/>
      <c r="M216"/>
      <c r="N216"/>
    </row>
  </sheetData>
  <mergeCells count="6">
    <mergeCell ref="B22:G22"/>
    <mergeCell ref="F2:G2"/>
    <mergeCell ref="B5:G5"/>
    <mergeCell ref="I5:N5"/>
    <mergeCell ref="B15:G15"/>
    <mergeCell ref="I15:N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4CA8-DF24-754D-9725-4331992186D0}">
  <dimension ref="A1:H56"/>
  <sheetViews>
    <sheetView showGridLines="0" zoomScale="89" workbookViewId="0">
      <selection activeCell="B2" sqref="B2:H55"/>
    </sheetView>
  </sheetViews>
  <sheetFormatPr defaultColWidth="11.19921875" defaultRowHeight="15.6"/>
  <cols>
    <col min="2" max="2" width="45.5" customWidth="1"/>
    <col min="3" max="3" width="48.19921875" customWidth="1"/>
    <col min="4" max="4" width="28.5" style="69" hidden="1" customWidth="1"/>
    <col min="5" max="5" width="17.19921875" customWidth="1"/>
    <col min="6" max="6" width="15.796875" customWidth="1"/>
    <col min="7" max="7" width="17.5" customWidth="1"/>
    <col min="8" max="8" width="18.69921875" customWidth="1"/>
  </cols>
  <sheetData>
    <row r="1" spans="1:8">
      <c r="A1" s="1"/>
      <c r="B1" s="2"/>
      <c r="C1" s="2"/>
      <c r="D1" s="62"/>
      <c r="E1" s="3"/>
      <c r="F1" s="3"/>
      <c r="G1" s="3"/>
      <c r="H1" s="2"/>
    </row>
    <row r="2" spans="1:8" ht="18">
      <c r="A2" s="4"/>
      <c r="B2" s="127" t="s">
        <v>12</v>
      </c>
      <c r="C2" s="127"/>
      <c r="D2" s="128"/>
      <c r="E2" s="129"/>
      <c r="F2" s="129"/>
      <c r="G2" s="347"/>
      <c r="H2" s="347"/>
    </row>
    <row r="3" spans="1:8">
      <c r="A3" s="1"/>
      <c r="B3" s="17"/>
      <c r="C3" s="17"/>
      <c r="D3" s="68"/>
      <c r="E3" s="18"/>
      <c r="F3" s="18"/>
      <c r="G3" s="18"/>
      <c r="H3" s="17"/>
    </row>
    <row r="4" spans="1:8" ht="28.8">
      <c r="A4" s="19"/>
      <c r="B4" s="238" t="s">
        <v>13</v>
      </c>
      <c r="C4" s="238" t="s">
        <v>89</v>
      </c>
      <c r="D4" s="63" t="s">
        <v>102</v>
      </c>
      <c r="E4" s="21" t="s">
        <v>14</v>
      </c>
      <c r="F4" s="21" t="s">
        <v>15</v>
      </c>
      <c r="G4" s="21" t="s">
        <v>16</v>
      </c>
      <c r="H4" s="21" t="s">
        <v>17</v>
      </c>
    </row>
    <row r="5" spans="1:8">
      <c r="A5" s="19"/>
      <c r="B5" s="316" t="s">
        <v>104</v>
      </c>
      <c r="C5" s="316"/>
      <c r="D5" s="316"/>
      <c r="E5" s="317"/>
      <c r="F5" s="317"/>
      <c r="G5" s="317"/>
      <c r="H5" s="317"/>
    </row>
    <row r="6" spans="1:8">
      <c r="A6" s="22"/>
      <c r="B6" s="243" t="s">
        <v>18</v>
      </c>
      <c r="C6" s="243"/>
      <c r="D6" s="243"/>
      <c r="E6" s="67" t="s">
        <v>7</v>
      </c>
      <c r="F6" s="67" t="s">
        <v>7</v>
      </c>
      <c r="G6" s="67" t="s">
        <v>7</v>
      </c>
      <c r="H6" s="67" t="s">
        <v>19</v>
      </c>
    </row>
    <row r="7" spans="1:8">
      <c r="A7" s="5"/>
      <c r="B7" s="243" t="s">
        <v>20</v>
      </c>
      <c r="C7" s="243"/>
      <c r="D7" s="243"/>
      <c r="E7" s="67" t="s">
        <v>7</v>
      </c>
      <c r="F7" s="67" t="s">
        <v>7</v>
      </c>
      <c r="G7" s="67" t="s">
        <v>7</v>
      </c>
      <c r="H7" s="67" t="s">
        <v>19</v>
      </c>
    </row>
    <row r="8" spans="1:8">
      <c r="A8" s="5"/>
      <c r="B8" s="243" t="s">
        <v>21</v>
      </c>
      <c r="C8" s="243"/>
      <c r="D8" s="243"/>
      <c r="E8" s="67" t="s">
        <v>7</v>
      </c>
      <c r="F8" s="67" t="s">
        <v>7</v>
      </c>
      <c r="G8" s="67" t="s">
        <v>8</v>
      </c>
      <c r="H8" s="67" t="s">
        <v>22</v>
      </c>
    </row>
    <row r="9" spans="1:8">
      <c r="A9" s="5"/>
      <c r="B9" s="243" t="s">
        <v>23</v>
      </c>
      <c r="C9" s="243"/>
      <c r="D9" s="243"/>
      <c r="E9" s="67" t="s">
        <v>7</v>
      </c>
      <c r="F9" s="67" t="s">
        <v>7</v>
      </c>
      <c r="G9" s="67" t="s">
        <v>8</v>
      </c>
      <c r="H9" s="67" t="s">
        <v>19</v>
      </c>
    </row>
    <row r="10" spans="1:8">
      <c r="A10" s="5"/>
      <c r="B10" s="243" t="s">
        <v>24</v>
      </c>
      <c r="C10" s="243"/>
      <c r="D10" s="243"/>
      <c r="E10" s="67" t="s">
        <v>6</v>
      </c>
      <c r="F10" s="67" t="s">
        <v>7</v>
      </c>
      <c r="G10" s="67" t="s">
        <v>9</v>
      </c>
      <c r="H10" s="67" t="s">
        <v>19</v>
      </c>
    </row>
    <row r="11" spans="1:8">
      <c r="A11" s="5"/>
      <c r="B11" s="243" t="s">
        <v>28</v>
      </c>
      <c r="C11" s="243"/>
      <c r="D11" s="243"/>
      <c r="E11" s="67" t="s">
        <v>7</v>
      </c>
      <c r="F11" s="67" t="s">
        <v>7</v>
      </c>
      <c r="G11" s="67" t="s">
        <v>7</v>
      </c>
      <c r="H11" s="67" t="s">
        <v>19</v>
      </c>
    </row>
    <row r="12" spans="1:8">
      <c r="A12" s="5"/>
      <c r="B12" s="243" t="s">
        <v>29</v>
      </c>
      <c r="C12" s="243" t="s">
        <v>107</v>
      </c>
      <c r="D12" s="243" t="s">
        <v>131</v>
      </c>
      <c r="E12" s="67" t="s">
        <v>7</v>
      </c>
      <c r="F12" s="67" t="s">
        <v>8</v>
      </c>
      <c r="G12" s="67" t="s">
        <v>6</v>
      </c>
      <c r="H12" s="67" t="s">
        <v>19</v>
      </c>
    </row>
    <row r="13" spans="1:8">
      <c r="A13" s="5"/>
      <c r="B13" s="243" t="s">
        <v>32</v>
      </c>
      <c r="C13" s="243" t="s">
        <v>93</v>
      </c>
      <c r="D13" s="243" t="s">
        <v>115</v>
      </c>
      <c r="E13" s="67" t="s">
        <v>8</v>
      </c>
      <c r="F13" s="67" t="s">
        <v>8</v>
      </c>
      <c r="G13" s="67" t="s">
        <v>6</v>
      </c>
      <c r="H13" s="67" t="s">
        <v>19</v>
      </c>
    </row>
    <row r="14" spans="1:8">
      <c r="A14" s="5"/>
      <c r="B14" s="243" t="s">
        <v>92</v>
      </c>
      <c r="C14" s="243"/>
      <c r="D14" s="126" t="s">
        <v>130</v>
      </c>
      <c r="E14" s="67" t="s">
        <v>9</v>
      </c>
      <c r="F14" s="67" t="s">
        <v>9</v>
      </c>
      <c r="G14" s="67" t="s">
        <v>6</v>
      </c>
      <c r="H14" s="67" t="s">
        <v>19</v>
      </c>
    </row>
    <row r="15" spans="1:8">
      <c r="A15" s="5"/>
      <c r="B15" s="243" t="s">
        <v>33</v>
      </c>
      <c r="C15" s="243"/>
      <c r="D15" s="243"/>
      <c r="E15" s="67" t="s">
        <v>8</v>
      </c>
      <c r="F15" s="67" t="s">
        <v>9</v>
      </c>
      <c r="G15" s="67" t="s">
        <v>6</v>
      </c>
      <c r="H15" s="67" t="s">
        <v>19</v>
      </c>
    </row>
    <row r="16" spans="1:8">
      <c r="A16" s="5"/>
      <c r="B16" s="243" t="s">
        <v>120</v>
      </c>
      <c r="C16" s="243"/>
      <c r="D16" s="243"/>
      <c r="E16" s="67" t="s">
        <v>8</v>
      </c>
      <c r="F16" s="67" t="s">
        <v>8</v>
      </c>
      <c r="G16" s="67" t="s">
        <v>6</v>
      </c>
      <c r="H16" s="67" t="s">
        <v>19</v>
      </c>
    </row>
    <row r="17" spans="1:8">
      <c r="A17" s="5"/>
      <c r="B17" s="243" t="s">
        <v>121</v>
      </c>
      <c r="C17" s="243"/>
      <c r="D17" s="243"/>
      <c r="E17" s="67" t="s">
        <v>7</v>
      </c>
      <c r="F17" s="67" t="s">
        <v>7</v>
      </c>
      <c r="G17" s="67" t="s">
        <v>6</v>
      </c>
      <c r="H17" s="67" t="s">
        <v>19</v>
      </c>
    </row>
    <row r="18" spans="1:8">
      <c r="A18" s="1"/>
      <c r="B18" s="248"/>
      <c r="C18" s="248"/>
      <c r="D18" s="248"/>
      <c r="E18" s="250"/>
      <c r="F18" s="250"/>
      <c r="G18" s="250"/>
      <c r="H18" s="248"/>
    </row>
    <row r="19" spans="1:8">
      <c r="B19" s="251" t="s">
        <v>106</v>
      </c>
      <c r="C19" s="126"/>
      <c r="D19" s="126"/>
      <c r="E19" s="126"/>
      <c r="F19" s="126"/>
      <c r="G19" s="126"/>
      <c r="H19" s="126"/>
    </row>
    <row r="20" spans="1:8">
      <c r="A20" s="5"/>
      <c r="B20" s="243" t="s">
        <v>158</v>
      </c>
      <c r="C20" s="243" t="s">
        <v>90</v>
      </c>
      <c r="D20" s="243" t="s">
        <v>116</v>
      </c>
      <c r="E20" s="67" t="s">
        <v>7</v>
      </c>
      <c r="F20" s="67" t="s">
        <v>7</v>
      </c>
      <c r="G20" s="67" t="s">
        <v>8</v>
      </c>
      <c r="H20" s="67" t="s">
        <v>22</v>
      </c>
    </row>
    <row r="21" spans="1:8">
      <c r="A21" s="5"/>
      <c r="B21" s="243" t="s">
        <v>100</v>
      </c>
      <c r="C21" s="243" t="s">
        <v>91</v>
      </c>
      <c r="D21" s="243" t="s">
        <v>117</v>
      </c>
      <c r="E21" s="67" t="s">
        <v>7</v>
      </c>
      <c r="F21" s="67" t="s">
        <v>7</v>
      </c>
      <c r="G21" s="67" t="s">
        <v>8</v>
      </c>
      <c r="H21" s="67" t="s">
        <v>19</v>
      </c>
    </row>
    <row r="22" spans="1:8">
      <c r="A22" s="5"/>
      <c r="B22" s="243" t="s">
        <v>98</v>
      </c>
      <c r="C22" s="243"/>
      <c r="D22" s="243" t="s">
        <v>118</v>
      </c>
      <c r="E22" s="67" t="s">
        <v>8</v>
      </c>
      <c r="F22" s="67" t="s">
        <v>8</v>
      </c>
      <c r="G22" s="67" t="s">
        <v>9</v>
      </c>
      <c r="H22" s="67" t="s">
        <v>22</v>
      </c>
    </row>
    <row r="23" spans="1:8">
      <c r="A23" s="5"/>
      <c r="B23" s="243" t="s">
        <v>99</v>
      </c>
      <c r="C23" s="243"/>
      <c r="D23" s="243" t="s">
        <v>119</v>
      </c>
      <c r="E23" s="67" t="s">
        <v>8</v>
      </c>
      <c r="F23" s="67" t="s">
        <v>8</v>
      </c>
      <c r="G23" s="67" t="s">
        <v>8</v>
      </c>
      <c r="H23" s="67" t="s">
        <v>19</v>
      </c>
    </row>
    <row r="24" spans="1:8">
      <c r="A24" s="5"/>
      <c r="B24" s="243" t="s">
        <v>322</v>
      </c>
      <c r="C24" s="243"/>
      <c r="D24" s="243"/>
      <c r="E24" s="67" t="s">
        <v>9</v>
      </c>
      <c r="F24" s="67" t="s">
        <v>9</v>
      </c>
      <c r="G24" s="67" t="s">
        <v>9</v>
      </c>
      <c r="H24" s="67" t="s">
        <v>22</v>
      </c>
    </row>
    <row r="25" spans="1:8">
      <c r="A25" s="22"/>
      <c r="B25" s="243" t="s">
        <v>34</v>
      </c>
      <c r="C25" s="243"/>
      <c r="D25" s="243"/>
      <c r="E25" s="67" t="s">
        <v>7</v>
      </c>
      <c r="F25" s="67" t="s">
        <v>7</v>
      </c>
      <c r="G25" s="67" t="s">
        <v>9</v>
      </c>
      <c r="H25" s="67" t="s">
        <v>19</v>
      </c>
    </row>
    <row r="26" spans="1:8">
      <c r="A26" s="5"/>
      <c r="B26" s="243" t="s">
        <v>281</v>
      </c>
      <c r="C26" s="243"/>
      <c r="D26" s="243"/>
      <c r="E26" s="67" t="s">
        <v>7</v>
      </c>
      <c r="F26" s="67" t="s">
        <v>7</v>
      </c>
      <c r="G26" s="67" t="s">
        <v>9</v>
      </c>
      <c r="H26" s="67" t="s">
        <v>19</v>
      </c>
    </row>
    <row r="27" spans="1:8">
      <c r="A27" s="5"/>
      <c r="B27" s="243" t="s">
        <v>97</v>
      </c>
      <c r="C27" s="243" t="s">
        <v>96</v>
      </c>
      <c r="D27" s="243"/>
      <c r="E27" s="67" t="s">
        <v>7</v>
      </c>
      <c r="F27" s="67" t="s">
        <v>8</v>
      </c>
      <c r="G27" s="67" t="s">
        <v>6</v>
      </c>
      <c r="H27" s="67" t="s">
        <v>22</v>
      </c>
    </row>
    <row r="28" spans="1:8">
      <c r="A28" s="5"/>
      <c r="B28" s="243" t="s">
        <v>35</v>
      </c>
      <c r="C28" s="243" t="s">
        <v>129</v>
      </c>
      <c r="D28" s="243"/>
      <c r="E28" s="67" t="s">
        <v>7</v>
      </c>
      <c r="F28" s="67" t="s">
        <v>7</v>
      </c>
      <c r="G28" s="67" t="s">
        <v>7</v>
      </c>
      <c r="H28" s="67" t="s">
        <v>22</v>
      </c>
    </row>
    <row r="29" spans="1:8" s="66" customFormat="1" ht="15">
      <c r="A29" s="65"/>
      <c r="B29" s="252" t="s">
        <v>126</v>
      </c>
      <c r="C29" s="252" t="s">
        <v>128</v>
      </c>
      <c r="D29" s="252" t="s">
        <v>127</v>
      </c>
      <c r="E29" s="318" t="s">
        <v>7</v>
      </c>
      <c r="F29" s="318" t="s">
        <v>7</v>
      </c>
      <c r="G29" s="318" t="s">
        <v>8</v>
      </c>
      <c r="H29" s="318" t="s">
        <v>22</v>
      </c>
    </row>
    <row r="30" spans="1:8" s="66" customFormat="1" ht="15">
      <c r="A30" s="65"/>
      <c r="B30" s="252" t="s">
        <v>122</v>
      </c>
      <c r="C30" s="252"/>
      <c r="D30" s="252" t="s">
        <v>123</v>
      </c>
      <c r="E30" s="318" t="s">
        <v>7</v>
      </c>
      <c r="F30" s="318" t="s">
        <v>8</v>
      </c>
      <c r="G30" s="318" t="s">
        <v>8</v>
      </c>
      <c r="H30" s="318" t="s">
        <v>22</v>
      </c>
    </row>
    <row r="31" spans="1:8">
      <c r="A31" s="5"/>
      <c r="B31" s="243" t="s">
        <v>94</v>
      </c>
      <c r="C31" s="243"/>
      <c r="D31" s="243" t="s">
        <v>111</v>
      </c>
      <c r="E31" s="67" t="s">
        <v>7</v>
      </c>
      <c r="F31" s="67" t="s">
        <v>7</v>
      </c>
      <c r="G31" s="67" t="s">
        <v>8</v>
      </c>
      <c r="H31" s="67" t="s">
        <v>22</v>
      </c>
    </row>
    <row r="32" spans="1:8">
      <c r="A32" s="5"/>
      <c r="B32" s="243" t="s">
        <v>112</v>
      </c>
      <c r="C32" s="243"/>
      <c r="D32" s="243" t="s">
        <v>113</v>
      </c>
      <c r="E32" s="67" t="s">
        <v>7</v>
      </c>
      <c r="F32" s="67" t="s">
        <v>8</v>
      </c>
      <c r="G32" s="67" t="s">
        <v>6</v>
      </c>
      <c r="H32" s="67" t="s">
        <v>22</v>
      </c>
    </row>
    <row r="33" spans="1:8">
      <c r="A33" s="5"/>
      <c r="B33" s="243" t="s">
        <v>95</v>
      </c>
      <c r="C33" s="243"/>
      <c r="D33" s="126" t="s">
        <v>114</v>
      </c>
      <c r="E33" s="67" t="s">
        <v>7</v>
      </c>
      <c r="F33" s="67" t="s">
        <v>7</v>
      </c>
      <c r="G33" s="67" t="s">
        <v>7</v>
      </c>
      <c r="H33" s="67" t="s">
        <v>19</v>
      </c>
    </row>
    <row r="34" spans="1:8" s="66" customFormat="1" ht="15">
      <c r="A34" s="65"/>
      <c r="B34" s="252" t="s">
        <v>101</v>
      </c>
      <c r="C34" s="252"/>
      <c r="D34" s="252" t="s">
        <v>103</v>
      </c>
      <c r="E34" s="318" t="s">
        <v>8</v>
      </c>
      <c r="F34" s="318" t="s">
        <v>8</v>
      </c>
      <c r="G34" s="318" t="s">
        <v>8</v>
      </c>
      <c r="H34" s="318" t="s">
        <v>22</v>
      </c>
    </row>
    <row r="35" spans="1:8" s="66" customFormat="1" ht="15">
      <c r="A35" s="65"/>
      <c r="B35" s="252" t="s">
        <v>110</v>
      </c>
      <c r="C35" s="252"/>
      <c r="D35" s="252" t="s">
        <v>109</v>
      </c>
      <c r="E35" s="318" t="s">
        <v>8</v>
      </c>
      <c r="F35" s="318" t="s">
        <v>8</v>
      </c>
      <c r="G35" s="318" t="s">
        <v>6</v>
      </c>
      <c r="H35" s="318" t="s">
        <v>6</v>
      </c>
    </row>
    <row r="36" spans="1:8" s="66" customFormat="1" ht="15">
      <c r="A36" s="65"/>
      <c r="B36" s="252" t="s">
        <v>125</v>
      </c>
      <c r="C36" s="252"/>
      <c r="D36" s="252" t="s">
        <v>124</v>
      </c>
      <c r="E36" s="318" t="s">
        <v>6</v>
      </c>
      <c r="F36" s="318" t="s">
        <v>8</v>
      </c>
      <c r="G36" s="318" t="s">
        <v>8</v>
      </c>
      <c r="H36" s="318" t="s">
        <v>22</v>
      </c>
    </row>
    <row r="37" spans="1:8">
      <c r="A37" s="5"/>
      <c r="B37" s="243" t="s">
        <v>36</v>
      </c>
      <c r="C37" s="243"/>
      <c r="D37" s="243"/>
      <c r="E37" s="67" t="s">
        <v>8</v>
      </c>
      <c r="F37" s="67" t="s">
        <v>8</v>
      </c>
      <c r="G37" s="67" t="s">
        <v>8</v>
      </c>
      <c r="H37" s="67" t="s">
        <v>19</v>
      </c>
    </row>
    <row r="38" spans="1:8">
      <c r="A38" s="5"/>
      <c r="B38" s="243" t="s">
        <v>37</v>
      </c>
      <c r="C38" s="243"/>
      <c r="D38" s="243"/>
      <c r="E38" s="67" t="s">
        <v>8</v>
      </c>
      <c r="F38" s="67" t="s">
        <v>9</v>
      </c>
      <c r="G38" s="67" t="s">
        <v>8</v>
      </c>
      <c r="H38" s="67" t="s">
        <v>19</v>
      </c>
    </row>
    <row r="39" spans="1:8">
      <c r="A39" s="5"/>
      <c r="B39" s="243" t="s">
        <v>38</v>
      </c>
      <c r="C39" s="243"/>
      <c r="D39" s="243"/>
      <c r="E39" s="67" t="s">
        <v>9</v>
      </c>
      <c r="F39" s="67" t="s">
        <v>9</v>
      </c>
      <c r="G39" s="67" t="s">
        <v>6</v>
      </c>
      <c r="H39" s="67" t="s">
        <v>19</v>
      </c>
    </row>
    <row r="40" spans="1:8">
      <c r="A40" s="5"/>
      <c r="B40" s="243" t="s">
        <v>39</v>
      </c>
      <c r="C40" s="243"/>
      <c r="D40" s="243"/>
      <c r="E40" s="67" t="s">
        <v>7</v>
      </c>
      <c r="F40" s="67" t="s">
        <v>7</v>
      </c>
      <c r="G40" s="67" t="s">
        <v>7</v>
      </c>
      <c r="H40" s="67" t="s">
        <v>19</v>
      </c>
    </row>
    <row r="41" spans="1:8">
      <c r="A41" s="5"/>
      <c r="B41" s="243" t="s">
        <v>40</v>
      </c>
      <c r="C41" s="243"/>
      <c r="D41" s="243"/>
      <c r="E41" s="67" t="s">
        <v>9</v>
      </c>
      <c r="F41" s="67" t="s">
        <v>8</v>
      </c>
      <c r="G41" s="67" t="s">
        <v>7</v>
      </c>
      <c r="H41" s="67" t="s">
        <v>19</v>
      </c>
    </row>
    <row r="42" spans="1:8">
      <c r="A42" s="5"/>
      <c r="B42" s="243" t="s">
        <v>41</v>
      </c>
      <c r="C42" s="243"/>
      <c r="D42" s="243"/>
      <c r="E42" s="67" t="s">
        <v>8</v>
      </c>
      <c r="F42" s="67" t="s">
        <v>8</v>
      </c>
      <c r="G42" s="67" t="s">
        <v>9</v>
      </c>
      <c r="H42" s="67" t="s">
        <v>19</v>
      </c>
    </row>
    <row r="43" spans="1:8">
      <c r="A43" s="5"/>
      <c r="B43" s="243" t="s">
        <v>42</v>
      </c>
      <c r="C43" s="243"/>
      <c r="D43" s="243"/>
      <c r="E43" s="67" t="s">
        <v>7</v>
      </c>
      <c r="F43" s="67" t="s">
        <v>7</v>
      </c>
      <c r="G43" s="67" t="s">
        <v>7</v>
      </c>
      <c r="H43" s="67" t="s">
        <v>19</v>
      </c>
    </row>
    <row r="44" spans="1:8">
      <c r="A44" s="5"/>
      <c r="B44" s="243" t="s">
        <v>43</v>
      </c>
      <c r="C44" s="243"/>
      <c r="D44" s="243"/>
      <c r="E44" s="67" t="s">
        <v>9</v>
      </c>
      <c r="F44" s="67" t="s">
        <v>9</v>
      </c>
      <c r="G44" s="67" t="s">
        <v>6</v>
      </c>
      <c r="H44" s="67" t="s">
        <v>19</v>
      </c>
    </row>
    <row r="45" spans="1:8">
      <c r="A45" s="5"/>
      <c r="B45" s="243" t="s">
        <v>30</v>
      </c>
      <c r="C45" s="243"/>
      <c r="D45" s="243"/>
      <c r="E45" s="67" t="s">
        <v>9</v>
      </c>
      <c r="F45" s="67" t="s">
        <v>9</v>
      </c>
      <c r="G45" s="67" t="s">
        <v>7</v>
      </c>
      <c r="H45" s="67" t="s">
        <v>19</v>
      </c>
    </row>
    <row r="46" spans="1:8">
      <c r="A46" s="5"/>
      <c r="B46" s="243" t="s">
        <v>31</v>
      </c>
      <c r="C46" s="243"/>
      <c r="D46" s="243"/>
      <c r="E46" s="67" t="s">
        <v>8</v>
      </c>
      <c r="F46" s="67" t="s">
        <v>8</v>
      </c>
      <c r="G46" s="67" t="s">
        <v>8</v>
      </c>
      <c r="H46" s="67" t="s">
        <v>19</v>
      </c>
    </row>
    <row r="47" spans="1:8">
      <c r="A47" s="5"/>
      <c r="B47" s="243" t="s">
        <v>44</v>
      </c>
      <c r="C47" s="243"/>
      <c r="D47" s="243"/>
      <c r="E47" s="67" t="s">
        <v>6</v>
      </c>
      <c r="F47" s="67" t="s">
        <v>8</v>
      </c>
      <c r="G47" s="67" t="s">
        <v>6</v>
      </c>
      <c r="H47" s="67" t="s">
        <v>19</v>
      </c>
    </row>
    <row r="48" spans="1:8">
      <c r="B48" s="126"/>
      <c r="C48" s="126"/>
      <c r="D48" s="126"/>
      <c r="E48" s="126"/>
      <c r="F48" s="126"/>
      <c r="G48" s="126"/>
      <c r="H48" s="126"/>
    </row>
    <row r="49" spans="1:8">
      <c r="B49" s="253" t="s">
        <v>105</v>
      </c>
      <c r="C49" s="126"/>
      <c r="D49" s="126"/>
      <c r="E49" s="126"/>
      <c r="F49" s="126"/>
      <c r="G49" s="126"/>
      <c r="H49" s="126"/>
    </row>
    <row r="50" spans="1:8">
      <c r="A50" s="5"/>
      <c r="B50" s="243" t="s">
        <v>148</v>
      </c>
      <c r="C50" s="243" t="s">
        <v>108</v>
      </c>
      <c r="D50" s="243"/>
      <c r="E50" s="67" t="s">
        <v>7</v>
      </c>
      <c r="F50" s="67" t="s">
        <v>8</v>
      </c>
      <c r="G50" s="67" t="s">
        <v>6</v>
      </c>
      <c r="H50" s="67" t="s">
        <v>19</v>
      </c>
    </row>
    <row r="51" spans="1:8">
      <c r="A51" s="5"/>
      <c r="B51" s="243" t="s">
        <v>282</v>
      </c>
      <c r="C51" s="243"/>
      <c r="D51" s="243"/>
      <c r="E51" s="67" t="s">
        <v>7</v>
      </c>
      <c r="F51" s="67" t="s">
        <v>7</v>
      </c>
      <c r="G51" s="67" t="s">
        <v>9</v>
      </c>
      <c r="H51" s="67" t="s">
        <v>19</v>
      </c>
    </row>
    <row r="52" spans="1:8">
      <c r="A52" s="5"/>
      <c r="B52" s="243" t="s">
        <v>25</v>
      </c>
      <c r="C52" s="243"/>
      <c r="D52" s="243"/>
      <c r="E52" s="67" t="s">
        <v>7</v>
      </c>
      <c r="F52" s="67" t="s">
        <v>7</v>
      </c>
      <c r="G52" s="67" t="s">
        <v>6</v>
      </c>
      <c r="H52" s="67" t="s">
        <v>19</v>
      </c>
    </row>
    <row r="53" spans="1:8">
      <c r="A53" s="5"/>
      <c r="B53" s="243" t="s">
        <v>26</v>
      </c>
      <c r="C53" s="243"/>
      <c r="D53" s="243"/>
      <c r="E53" s="67" t="s">
        <v>7</v>
      </c>
      <c r="F53" s="67" t="s">
        <v>8</v>
      </c>
      <c r="G53" s="67" t="s">
        <v>7</v>
      </c>
      <c r="H53" s="67" t="s">
        <v>19</v>
      </c>
    </row>
    <row r="54" spans="1:8">
      <c r="A54" s="5"/>
      <c r="B54" s="243" t="s">
        <v>27</v>
      </c>
      <c r="C54" s="243"/>
      <c r="D54" s="243"/>
      <c r="E54" s="67" t="s">
        <v>8</v>
      </c>
      <c r="F54" s="67" t="s">
        <v>8</v>
      </c>
      <c r="G54" s="67" t="s">
        <v>6</v>
      </c>
      <c r="H54" s="67" t="s">
        <v>19</v>
      </c>
    </row>
    <row r="55" spans="1:8">
      <c r="B55" s="243" t="s">
        <v>327</v>
      </c>
      <c r="C55" s="126"/>
      <c r="D55" s="126"/>
      <c r="E55" s="67" t="s">
        <v>7</v>
      </c>
      <c r="F55" s="67" t="s">
        <v>8</v>
      </c>
      <c r="G55" s="67" t="s">
        <v>6</v>
      </c>
      <c r="H55" s="67" t="s">
        <v>19</v>
      </c>
    </row>
    <row r="56" spans="1:8">
      <c r="B56" s="16" t="s">
        <v>339</v>
      </c>
    </row>
  </sheetData>
  <mergeCells count="1">
    <mergeCell ref="G2:H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DB0E-E950-8441-8A9A-CC81452CF38F}">
  <sheetPr>
    <pageSetUpPr fitToPage="1"/>
  </sheetPr>
  <dimension ref="A1:AI55"/>
  <sheetViews>
    <sheetView showGridLines="0" zoomScale="60" zoomScaleNormal="130" zoomScalePageLayoutView="75" workbookViewId="0">
      <pane xSplit="2" ySplit="13" topLeftCell="C14" activePane="bottomRight" state="frozenSplit"/>
      <selection activeCell="L24" sqref="L24"/>
      <selection pane="topRight" activeCell="M1" sqref="M1"/>
      <selection pane="bottomLeft" activeCell="A23" sqref="A23"/>
      <selection pane="bottomRight" activeCell="P41" sqref="P41"/>
    </sheetView>
  </sheetViews>
  <sheetFormatPr defaultColWidth="10.796875" defaultRowHeight="15.6"/>
  <cols>
    <col min="1" max="1" width="9.69921875" style="143" customWidth="1"/>
    <col min="2" max="2" width="28.5" style="143" customWidth="1"/>
    <col min="3" max="3" width="28.19921875" style="143" customWidth="1"/>
    <col min="4" max="4" width="12.69921875" style="143" customWidth="1"/>
    <col min="5" max="5" width="10.796875" style="143" customWidth="1"/>
    <col min="6" max="6" width="8.296875" style="143" customWidth="1"/>
    <col min="7" max="7" width="13.69921875" style="143" customWidth="1"/>
    <col min="8" max="8" width="33.296875" style="143" customWidth="1"/>
    <col min="9" max="9" width="12.5" style="143" customWidth="1"/>
    <col min="10" max="11" width="10.69921875" style="143" customWidth="1"/>
    <col min="12" max="13" width="11.69921875" style="143" customWidth="1"/>
    <col min="14" max="16" width="10.796875" style="143"/>
    <col min="17" max="17" width="5.69921875" style="143" customWidth="1"/>
    <col min="18" max="18" width="14.19921875" style="143" customWidth="1"/>
    <col min="19" max="19" width="6.5" style="143" customWidth="1"/>
    <col min="20" max="20" width="10.19921875" style="143" customWidth="1"/>
    <col min="21" max="21" width="12.19921875" style="143" customWidth="1"/>
    <col min="22" max="22" width="11.796875" style="143" customWidth="1"/>
    <col min="23" max="23" width="14.5" style="143" hidden="1" customWidth="1"/>
    <col min="24" max="24" width="14.296875" style="143" customWidth="1"/>
    <col min="25" max="25" width="4" style="143" customWidth="1"/>
    <col min="26" max="26" width="12.19921875" style="143" customWidth="1"/>
    <col min="27" max="27" width="10.796875" style="143"/>
    <col min="28" max="28" width="14.19921875" style="143" customWidth="1"/>
    <col min="29" max="29" width="10.796875" style="143"/>
    <col min="30" max="30" width="6" style="143" customWidth="1"/>
    <col min="31" max="31" width="11.19921875" style="143" customWidth="1"/>
    <col min="32" max="32" width="5" style="143" customWidth="1"/>
    <col min="33" max="33" width="38.796875" style="144" customWidth="1"/>
    <col min="34" max="16384" width="10.796875" style="143"/>
  </cols>
  <sheetData>
    <row r="1" spans="1:35">
      <c r="A1" s="142" t="s">
        <v>192</v>
      </c>
    </row>
    <row r="2" spans="1:35">
      <c r="A2" s="142"/>
      <c r="S2" s="144"/>
      <c r="T2" s="144"/>
      <c r="U2" s="144"/>
      <c r="V2" s="144"/>
      <c r="W2" s="144"/>
      <c r="X2" s="144"/>
      <c r="Y2" s="144"/>
      <c r="Z2" s="144"/>
      <c r="AA2" s="144"/>
      <c r="AB2" s="144"/>
      <c r="AC2" s="144"/>
    </row>
    <row r="3" spans="1:35">
      <c r="A3" s="142" t="s">
        <v>320</v>
      </c>
      <c r="S3" s="144"/>
      <c r="T3" s="144"/>
      <c r="U3" s="144"/>
      <c r="V3" s="144"/>
      <c r="W3" s="144"/>
      <c r="X3" s="144"/>
      <c r="Y3" s="144"/>
      <c r="Z3" s="144"/>
      <c r="AA3" s="144"/>
      <c r="AB3" s="144"/>
      <c r="AC3" s="144"/>
      <c r="AD3" s="144"/>
      <c r="AE3" s="144"/>
      <c r="AF3" s="144"/>
    </row>
    <row r="5" spans="1:35" ht="31.2">
      <c r="B5" s="301" t="s">
        <v>191</v>
      </c>
      <c r="I5" s="143" t="s">
        <v>202</v>
      </c>
      <c r="N5" s="181"/>
      <c r="O5" s="181"/>
      <c r="S5" s="181"/>
      <c r="T5" s="181"/>
      <c r="U5" s="181"/>
    </row>
    <row r="6" spans="1:35">
      <c r="H6" s="199" t="s">
        <v>208</v>
      </c>
      <c r="I6" s="200">
        <v>70</v>
      </c>
      <c r="J6" s="146"/>
      <c r="K6" s="147" t="s">
        <v>203</v>
      </c>
      <c r="L6" s="147"/>
      <c r="M6" s="147"/>
      <c r="P6" s="147"/>
      <c r="Q6" s="147"/>
      <c r="R6" s="147"/>
    </row>
    <row r="7" spans="1:35">
      <c r="H7" s="199" t="s">
        <v>209</v>
      </c>
      <c r="I7" s="201">
        <v>67</v>
      </c>
      <c r="K7" s="148" t="s">
        <v>341</v>
      </c>
      <c r="L7" s="148"/>
      <c r="P7" s="143" t="s">
        <v>319</v>
      </c>
    </row>
    <row r="8" spans="1:35">
      <c r="H8" s="199" t="s">
        <v>210</v>
      </c>
      <c r="I8" s="201">
        <v>57</v>
      </c>
      <c r="K8" s="148"/>
      <c r="L8" s="148" t="s">
        <v>212</v>
      </c>
    </row>
    <row r="9" spans="1:35">
      <c r="H9" s="199" t="s">
        <v>211</v>
      </c>
      <c r="I9" s="202">
        <v>67</v>
      </c>
      <c r="K9" s="148"/>
      <c r="L9" s="148" t="s">
        <v>213</v>
      </c>
    </row>
    <row r="10" spans="1:35">
      <c r="A10" s="142" t="s">
        <v>190</v>
      </c>
      <c r="B10" s="198" t="s">
        <v>214</v>
      </c>
    </row>
    <row r="12" spans="1:35" ht="16.2" thickBot="1">
      <c r="A12" s="144"/>
      <c r="B12" s="144"/>
      <c r="D12" s="144"/>
      <c r="E12" s="144"/>
      <c r="F12" s="144"/>
      <c r="G12" s="144"/>
      <c r="J12" s="144"/>
      <c r="K12" s="144"/>
      <c r="L12" s="144"/>
      <c r="M12" s="144"/>
      <c r="N12" s="144"/>
      <c r="O12" s="144"/>
      <c r="P12" s="144"/>
      <c r="Q12" s="144"/>
      <c r="R12" s="144"/>
      <c r="S12" s="144"/>
      <c r="T12" s="144"/>
      <c r="U12" s="144"/>
      <c r="V12" s="144"/>
      <c r="W12" s="144"/>
      <c r="X12" s="144"/>
      <c r="Y12" s="144"/>
      <c r="Z12" s="144"/>
      <c r="AA12" s="144"/>
      <c r="AB12" s="144"/>
      <c r="AH12" s="144"/>
      <c r="AI12" s="144"/>
    </row>
    <row r="13" spans="1:35" ht="64.05" customHeight="1" thickBot="1">
      <c r="A13" s="149"/>
      <c r="B13" s="149"/>
      <c r="C13" s="150" t="s">
        <v>288</v>
      </c>
      <c r="D13" s="149"/>
      <c r="E13" s="149"/>
      <c r="F13" s="149"/>
      <c r="G13" s="149"/>
      <c r="H13" s="223" t="s">
        <v>291</v>
      </c>
      <c r="I13" s="150" t="s">
        <v>198</v>
      </c>
      <c r="J13" s="149"/>
      <c r="K13" s="149"/>
      <c r="L13" s="149"/>
      <c r="M13" s="149"/>
      <c r="N13" s="149"/>
      <c r="O13" s="149"/>
      <c r="P13" s="149"/>
      <c r="Q13" s="225"/>
      <c r="R13" s="357" t="s">
        <v>271</v>
      </c>
      <c r="S13" s="357"/>
      <c r="T13" s="357"/>
      <c r="U13" s="357" t="s">
        <v>272</v>
      </c>
      <c r="V13" s="358"/>
      <c r="W13" s="222" t="s">
        <v>287</v>
      </c>
      <c r="X13" s="152" t="s">
        <v>273</v>
      </c>
      <c r="Y13" s="149"/>
      <c r="Z13" s="355" t="s">
        <v>293</v>
      </c>
      <c r="AA13" s="356"/>
      <c r="AB13" s="153" t="s">
        <v>268</v>
      </c>
      <c r="AC13" s="150" t="s">
        <v>283</v>
      </c>
      <c r="AD13" s="150"/>
      <c r="AE13" s="150"/>
      <c r="AF13" s="150"/>
      <c r="AG13" s="149"/>
      <c r="AH13" s="149"/>
      <c r="AI13" s="151"/>
    </row>
    <row r="14" spans="1:35" ht="19.95" customHeight="1">
      <c r="A14" s="144"/>
      <c r="B14" s="144"/>
      <c r="C14" s="154"/>
      <c r="D14" s="144"/>
      <c r="E14" s="144"/>
      <c r="F14" s="144"/>
      <c r="G14" s="144"/>
      <c r="H14" s="154"/>
      <c r="I14" s="154"/>
      <c r="J14" s="144"/>
      <c r="K14" s="144"/>
      <c r="L14" s="144"/>
      <c r="M14" s="144"/>
      <c r="N14" s="144"/>
      <c r="O14" s="144"/>
      <c r="P14" s="144"/>
      <c r="Q14" s="155"/>
      <c r="R14" s="156"/>
      <c r="S14" s="156"/>
      <c r="T14" s="156"/>
      <c r="U14" s="156"/>
      <c r="V14" s="157"/>
      <c r="W14" s="156"/>
      <c r="X14" s="156"/>
      <c r="Y14" s="144"/>
      <c r="Z14" s="158"/>
      <c r="AA14" s="159"/>
      <c r="AB14" s="160"/>
      <c r="AC14" s="352" t="s">
        <v>274</v>
      </c>
      <c r="AD14" s="353"/>
      <c r="AE14" s="353" t="s">
        <v>275</v>
      </c>
      <c r="AF14" s="354"/>
      <c r="AH14" s="144"/>
      <c r="AI14" s="155"/>
    </row>
    <row r="15" spans="1:35" ht="63.6">
      <c r="B15" s="143" t="s">
        <v>150</v>
      </c>
      <c r="C15" s="143" t="s">
        <v>151</v>
      </c>
      <c r="D15" s="161" t="s">
        <v>159</v>
      </c>
      <c r="E15" s="161" t="s">
        <v>184</v>
      </c>
      <c r="F15" s="161" t="s">
        <v>278</v>
      </c>
      <c r="G15" s="161"/>
      <c r="H15" s="143" t="s">
        <v>151</v>
      </c>
      <c r="J15" s="161" t="s">
        <v>216</v>
      </c>
      <c r="K15" s="161" t="s">
        <v>217</v>
      </c>
      <c r="L15" s="161" t="s">
        <v>221</v>
      </c>
      <c r="M15" s="161" t="s">
        <v>157</v>
      </c>
      <c r="N15" s="161" t="s">
        <v>160</v>
      </c>
      <c r="O15" s="161" t="s">
        <v>182</v>
      </c>
      <c r="P15" s="163" t="s">
        <v>183</v>
      </c>
      <c r="Q15" s="162"/>
      <c r="R15" s="161" t="s">
        <v>342</v>
      </c>
      <c r="S15" s="161" t="s">
        <v>205</v>
      </c>
      <c r="T15" s="161" t="s">
        <v>206</v>
      </c>
      <c r="U15" s="163" t="s">
        <v>201</v>
      </c>
      <c r="V15" s="162" t="s">
        <v>204</v>
      </c>
      <c r="W15" s="163"/>
      <c r="X15" s="164" t="s">
        <v>343</v>
      </c>
      <c r="Y15" s="144"/>
      <c r="Z15" s="165" t="s">
        <v>207</v>
      </c>
      <c r="AA15" s="156" t="s">
        <v>269</v>
      </c>
      <c r="AB15" s="166" t="s">
        <v>300</v>
      </c>
      <c r="AC15" s="143" t="s">
        <v>207</v>
      </c>
      <c r="AE15" s="144" t="s">
        <v>279</v>
      </c>
      <c r="AF15" s="155"/>
      <c r="AG15" s="144" t="s">
        <v>195</v>
      </c>
      <c r="AH15" s="143" t="s">
        <v>196</v>
      </c>
      <c r="AI15" s="155"/>
    </row>
    <row r="16" spans="1:35">
      <c r="B16" s="203" t="s">
        <v>215</v>
      </c>
      <c r="C16" s="199" t="s">
        <v>322</v>
      </c>
      <c r="D16" s="168" t="str">
        <f>VLOOKUP(C16,lokalentabel,6,FALSE)</f>
        <v>zeer hoog</v>
      </c>
      <c r="E16" s="204" t="s">
        <v>200</v>
      </c>
      <c r="F16" s="205">
        <v>75</v>
      </c>
      <c r="G16" s="142" t="s">
        <v>152</v>
      </c>
      <c r="H16" s="199" t="s">
        <v>18</v>
      </c>
      <c r="I16" s="205"/>
      <c r="J16" s="170" t="str">
        <f>IF(ISTEXT($H16),VLOOKUP($H16,lokalentabel,5,FALSE),"")</f>
        <v>normaal</v>
      </c>
      <c r="K16" s="170" t="str">
        <f t="shared" ref="K16:K23" si="0">IF(ISTEXT($H16),VLOOKUP($H16,lokalentabel,4,FALSE),"")</f>
        <v>normaal</v>
      </c>
      <c r="L16" s="170" t="str">
        <f t="shared" ref="L16:L21" si="1">IF(ISTEXT(H16),VLOOKUP(H16,lokalentabel,7,FALSE),"")</f>
        <v>neen</v>
      </c>
      <c r="M16" s="205">
        <v>10</v>
      </c>
      <c r="N16" s="205" t="s">
        <v>153</v>
      </c>
      <c r="O16" s="206" t="s">
        <v>200</v>
      </c>
      <c r="P16" s="224" t="s">
        <v>200</v>
      </c>
      <c r="Q16" s="209" t="str">
        <f>IF(AND(O16="nee",P16="nee"),"","**")</f>
        <v/>
      </c>
      <c r="R16" s="172">
        <f>IF(ISTEXT(H16),VLOOKUP($D$16,kruis_lucht,MATCH(J16,lucht_zendlokaal,0)+1,FALSE)+IF(L16="neen",0,lucht_privacy)+IF(O16="ja",Kruistabellen!G$18,0)+IF(P16="ja",Kruistabellen!G$19,0)+IF(E16="ja",lucht_verhoogd,0),"")</f>
        <v>48</v>
      </c>
      <c r="S16" s="172">
        <f t="shared" ref="S16:S23" si="2">IF(N16="licht",-4,-2)</f>
        <v>-4</v>
      </c>
      <c r="T16" s="172">
        <f t="shared" ref="T16:T23" si="3">IF(R16="","",R16-S16)</f>
        <v>52</v>
      </c>
      <c r="U16" s="173" t="str">
        <f>IF(ISTEXT(I16),IF(E7=FALSE,VLOOKUP(C$16,'BIN 1.3 Gevelgeluid'!B1:D53,2,FALSE),VLOOKUP(C$16,'BIN 1.3 Gevelgeluid'!B1:D53,3,FALSE)),"")</f>
        <v/>
      </c>
      <c r="V16" s="174" t="str">
        <f t="shared" ref="V16:V23" si="4">IF(ISTEXT(I16),VLOOKUP(I16,gevel_Laeq,2,FALSE),"")</f>
        <v/>
      </c>
      <c r="W16" s="172">
        <f t="shared" ref="W16:W23" si="5">IF(ISTEXT(H16),VLOOKUP($D$16,kruis_contact,MATCH(K16,contact_zendlokaal,0)+1,FALSE),"")</f>
        <v>50</v>
      </c>
      <c r="X16" s="172">
        <f>IF(ISNUMBER(W16),W16+IF(E16="ja",contact_verhoogd,0),W16)</f>
        <v>50</v>
      </c>
      <c r="Y16" s="175"/>
      <c r="Z16" s="176">
        <f>IF(ISTEXT(H16),ROUNDUP(T16+10*LOG(M16/F$16)+VLOOKUP(N16,Kruistabellen!C$24:G$25,5,FALSE),0),"")</f>
        <v>58</v>
      </c>
      <c r="AA16" s="177" t="str">
        <f>IF(U16="","",V16-U16)</f>
        <v/>
      </c>
      <c r="AB16" s="178">
        <f>X16</f>
        <v>50</v>
      </c>
      <c r="AC16" s="205">
        <v>62</v>
      </c>
      <c r="AD16" s="207" t="str">
        <f>IF(AC16="","",IF(AC16&lt;MAX(Z16:AA16),"nt ok","ok"))</f>
        <v>ok</v>
      </c>
      <c r="AE16" s="212">
        <v>45</v>
      </c>
      <c r="AF16" s="209" t="str">
        <f>IF(AE16="","",IF(AE16&gt;AB16,"nt ok","ok"))</f>
        <v>ok</v>
      </c>
      <c r="AG16" s="213" t="s">
        <v>218</v>
      </c>
      <c r="AH16" s="199" t="s">
        <v>197</v>
      </c>
      <c r="AI16" s="214"/>
    </row>
    <row r="17" spans="1:35">
      <c r="G17" s="142" t="s">
        <v>185</v>
      </c>
      <c r="H17" s="199" t="s">
        <v>158</v>
      </c>
      <c r="I17" s="205"/>
      <c r="J17" s="170" t="str">
        <f t="shared" ref="J17:J23" si="6">IF(ISTEXT(H17),VLOOKUP(H17,lokalentabel,5,FALSE),"")</f>
        <v>normaal</v>
      </c>
      <c r="K17" s="170" t="str">
        <f t="shared" si="0"/>
        <v>normaal</v>
      </c>
      <c r="L17" s="170" t="str">
        <f t="shared" si="1"/>
        <v>ja</v>
      </c>
      <c r="M17" s="205">
        <v>10</v>
      </c>
      <c r="N17" s="205" t="s">
        <v>153</v>
      </c>
      <c r="O17" s="206" t="s">
        <v>200</v>
      </c>
      <c r="P17" s="224" t="s">
        <v>200</v>
      </c>
      <c r="Q17" s="209" t="str">
        <f t="shared" ref="Q17:Q23" si="7">IF(AND(O17="nee",P17="nee"),"","**")</f>
        <v/>
      </c>
      <c r="R17" s="172">
        <f>IF(ISTEXT(H17),VLOOKUP($D$16,kruis_lucht,MATCH(J17,lucht_zendlokaal,0)+1,FALSE)+IF(L17="neen",0,lucht_privacy)+IF(O17="ja",Kruistabellen!G$18,0)+IF(P17="ja",Kruistabellen!G$19,0)+IF(E16="ja",lucht_verhoogd,0),"")</f>
        <v>52</v>
      </c>
      <c r="S17" s="172">
        <f t="shared" si="2"/>
        <v>-4</v>
      </c>
      <c r="T17" s="172">
        <f t="shared" si="3"/>
        <v>56</v>
      </c>
      <c r="U17" s="173" t="str">
        <f>IF(ISTEXT(I17),IF(E11=FALSE,VLOOKUP(C$16,'BIN 1.3 Gevelgeluid'!B2:D54,2,FALSE),VLOOKUP(C$16,'BIN 1.3 Gevelgeluid'!B2:D54,3,FALSE)),"")</f>
        <v/>
      </c>
      <c r="V17" s="174" t="str">
        <f t="shared" si="4"/>
        <v/>
      </c>
      <c r="W17" s="172">
        <f t="shared" si="5"/>
        <v>50</v>
      </c>
      <c r="X17" s="172">
        <f>IF(ISNUMBER(W17),W17+IF(E16="ja",contact_verhoogd,0),W17)</f>
        <v>50</v>
      </c>
      <c r="Y17" s="175"/>
      <c r="Z17" s="176">
        <f>IF(ISTEXT(H17),ROUNDUP(T17+10*LOG(M17/F$16)+VLOOKUP(N17,Kruistabellen!C$24:G$25,5,FALSE),0),"")</f>
        <v>62</v>
      </c>
      <c r="AA17" s="177" t="str">
        <f t="shared" ref="AA17:AA23" si="8">IF(U17="","",V17-U17)</f>
        <v/>
      </c>
      <c r="AB17" s="178">
        <f t="shared" ref="AB17:AB23" si="9">X17</f>
        <v>50</v>
      </c>
      <c r="AC17" s="205">
        <v>62</v>
      </c>
      <c r="AD17" s="207" t="str">
        <f t="shared" ref="AD17:AD23" si="10">IF(AC17="","",IF(AC17&lt;MAX(Z17:AA17),"nt ok","ok"))</f>
        <v>ok</v>
      </c>
      <c r="AE17" s="212">
        <v>45</v>
      </c>
      <c r="AF17" s="209" t="str">
        <f t="shared" ref="AF17:AF23" si="11">IF(AE17="","",IF(AE17&gt;AB17,"nt ok","ok"))</f>
        <v>ok</v>
      </c>
      <c r="AG17" s="213" t="s">
        <v>218</v>
      </c>
      <c r="AH17" s="199" t="s">
        <v>197</v>
      </c>
      <c r="AI17" s="214"/>
    </row>
    <row r="18" spans="1:35">
      <c r="C18" s="145"/>
      <c r="D18" s="145"/>
      <c r="E18" s="145"/>
      <c r="F18" s="145"/>
      <c r="G18" s="142" t="s">
        <v>186</v>
      </c>
      <c r="H18" s="199" t="s">
        <v>25</v>
      </c>
      <c r="I18" s="205"/>
      <c r="J18" s="170" t="str">
        <f t="shared" si="6"/>
        <v>normaal</v>
      </c>
      <c r="K18" s="170" t="str">
        <f t="shared" si="0"/>
        <v>normaal</v>
      </c>
      <c r="L18" s="170" t="str">
        <f t="shared" si="1"/>
        <v>neen</v>
      </c>
      <c r="M18" s="205">
        <v>10</v>
      </c>
      <c r="N18" s="205" t="s">
        <v>153</v>
      </c>
      <c r="O18" s="206" t="s">
        <v>200</v>
      </c>
      <c r="P18" s="224" t="s">
        <v>22</v>
      </c>
      <c r="Q18" s="209" t="str">
        <f t="shared" si="7"/>
        <v>**</v>
      </c>
      <c r="R18" s="172">
        <f>IF(ISTEXT(H18),VLOOKUP($D$16,kruis_lucht,MATCH(J18,lucht_zendlokaal,0)+1,FALSE)+IF(L18="neen",0,lucht_privacy)+IF(O18="ja",Kruistabellen!G$18,0)+IF(P18="ja",Kruistabellen!G$19,0)+IF(E16="ja",lucht_verhoogd,0),"")</f>
        <v>40</v>
      </c>
      <c r="S18" s="172">
        <f t="shared" si="2"/>
        <v>-4</v>
      </c>
      <c r="T18" s="172">
        <f t="shared" si="3"/>
        <v>44</v>
      </c>
      <c r="U18" s="173" t="str">
        <f>IF(ISTEXT(I18),IF(E12=FALSE,VLOOKUP(C$16,'BIN 1.3 Gevelgeluid'!B3:D55,2,FALSE),VLOOKUP(C$16,'BIN 1.3 Gevelgeluid'!B3:D55,3,FALSE)),"")</f>
        <v/>
      </c>
      <c r="V18" s="174" t="str">
        <f t="shared" si="4"/>
        <v/>
      </c>
      <c r="W18" s="172">
        <f t="shared" si="5"/>
        <v>50</v>
      </c>
      <c r="X18" s="172">
        <f>IF(ISNUMBER(W18),W18+IF(E16="ja",contact_verhoogd,0),W18)</f>
        <v>50</v>
      </c>
      <c r="Y18" s="175"/>
      <c r="Z18" s="176">
        <f>IF(ISTEXT(H18),ROUNDUP(T18+10*LOG(M18/F$16)+VLOOKUP(N18,Kruistabellen!C$24:G$25,5,FALSE),0),"")</f>
        <v>50</v>
      </c>
      <c r="AA18" s="177" t="str">
        <f t="shared" si="8"/>
        <v/>
      </c>
      <c r="AB18" s="178">
        <f t="shared" si="9"/>
        <v>50</v>
      </c>
      <c r="AC18" s="205">
        <v>62</v>
      </c>
      <c r="AD18" s="207" t="str">
        <f t="shared" si="10"/>
        <v>ok</v>
      </c>
      <c r="AE18" s="212">
        <v>45</v>
      </c>
      <c r="AF18" s="209" t="str">
        <f t="shared" si="11"/>
        <v>ok</v>
      </c>
      <c r="AG18" s="213" t="s">
        <v>222</v>
      </c>
      <c r="AH18" s="199" t="s">
        <v>197</v>
      </c>
      <c r="AI18" s="214"/>
    </row>
    <row r="19" spans="1:35">
      <c r="G19" s="142" t="s">
        <v>187</v>
      </c>
      <c r="H19" s="199" t="s">
        <v>327</v>
      </c>
      <c r="I19" s="205"/>
      <c r="J19" s="170" t="str">
        <f t="shared" si="6"/>
        <v>hoog</v>
      </c>
      <c r="K19" s="170" t="str">
        <f t="shared" si="0"/>
        <v>normaal</v>
      </c>
      <c r="L19" s="170" t="str">
        <f t="shared" si="1"/>
        <v>neen</v>
      </c>
      <c r="M19" s="205">
        <v>10</v>
      </c>
      <c r="N19" s="205" t="s">
        <v>154</v>
      </c>
      <c r="O19" s="206" t="s">
        <v>200</v>
      </c>
      <c r="P19" s="224" t="s">
        <v>200</v>
      </c>
      <c r="Q19" s="209" t="str">
        <f t="shared" si="7"/>
        <v/>
      </c>
      <c r="R19" s="172">
        <f>IF(ISTEXT(H19),VLOOKUP($D$16,kruis_lucht,MATCH(J19,lucht_zendlokaal,0)+1,FALSE)+IF(L19="neen",0,lucht_privacy)+IF(O19="ja",Kruistabellen!G$18,0)+IF(P19="ja",Kruistabellen!G$19,0)+IF(E16="ja",lucht_verhoogd,0),"")</f>
        <v>52</v>
      </c>
      <c r="S19" s="172">
        <f t="shared" si="2"/>
        <v>-2</v>
      </c>
      <c r="T19" s="172">
        <f t="shared" si="3"/>
        <v>54</v>
      </c>
      <c r="U19" s="173" t="str">
        <f>IF(ISTEXT(I19),IF(E15=FALSE,VLOOKUP(C$16,'BIN 1.3 Gevelgeluid'!B4:D56,2,FALSE),VLOOKUP(C$16,'BIN 1.3 Gevelgeluid'!B4:D56,3,FALSE)),"")</f>
        <v/>
      </c>
      <c r="V19" s="174" t="str">
        <f t="shared" si="4"/>
        <v/>
      </c>
      <c r="W19" s="172">
        <f t="shared" si="5"/>
        <v>50</v>
      </c>
      <c r="X19" s="172">
        <f>IF(ISNUMBER(W19),W19+IF(E16="ja",contact_verhoogd,0),W19)</f>
        <v>50</v>
      </c>
      <c r="Y19" s="175"/>
      <c r="Z19" s="176">
        <f>IF(ISTEXT(H19),ROUNDUP(T19+10*LOG(M19/F$16)+VLOOKUP(N19,Kruistabellen!C$24:G$25,5,FALSE),0),"")</f>
        <v>57</v>
      </c>
      <c r="AA19" s="177" t="str">
        <f t="shared" si="8"/>
        <v/>
      </c>
      <c r="AB19" s="178">
        <f t="shared" si="9"/>
        <v>50</v>
      </c>
      <c r="AC19" s="205"/>
      <c r="AD19" s="207" t="str">
        <f t="shared" si="10"/>
        <v/>
      </c>
      <c r="AE19" s="212"/>
      <c r="AF19" s="209" t="str">
        <f t="shared" si="11"/>
        <v/>
      </c>
      <c r="AG19" s="215"/>
      <c r="AH19" s="199"/>
      <c r="AI19" s="214"/>
    </row>
    <row r="20" spans="1:35">
      <c r="G20" s="142" t="s">
        <v>193</v>
      </c>
      <c r="H20" s="199"/>
      <c r="I20" s="205" t="s">
        <v>208</v>
      </c>
      <c r="J20" s="170" t="str">
        <f t="shared" si="6"/>
        <v/>
      </c>
      <c r="K20" s="170" t="str">
        <f t="shared" si="0"/>
        <v/>
      </c>
      <c r="L20" s="170" t="str">
        <f t="shared" si="1"/>
        <v/>
      </c>
      <c r="M20" s="205">
        <v>20</v>
      </c>
      <c r="N20" s="205" t="s">
        <v>154</v>
      </c>
      <c r="O20" s="206" t="s">
        <v>200</v>
      </c>
      <c r="P20" s="224" t="s">
        <v>200</v>
      </c>
      <c r="Q20" s="209" t="str">
        <f t="shared" si="7"/>
        <v/>
      </c>
      <c r="R20" s="172" t="str">
        <f>IF(ISTEXT(H20),VLOOKUP($D$16,kruis_lucht,MATCH(J20,lucht_zendlokaal,0)+1,FALSE)+IF(L20="neen",0,lucht_privacy)+IF(O20="ja",Kruistabellen!G$18,0)+IF(P20="ja",Kruistabellen!G$19,0)+IF(E16="ja",lucht_verhoogd,0),"")</f>
        <v/>
      </c>
      <c r="S20" s="172">
        <f t="shared" si="2"/>
        <v>-2</v>
      </c>
      <c r="T20" s="172" t="str">
        <f t="shared" si="3"/>
        <v/>
      </c>
      <c r="U20" s="173">
        <f>IF(ISTEXT(I20),IF(E16=FALSE,VLOOKUP(C$16,'BIN 1.3 Gevelgeluid'!B5:D57,2,FALSE),VLOOKUP(C$16,'BIN 1.3 Gevelgeluid'!B5:D57,3,FALSE)),"")</f>
        <v>25</v>
      </c>
      <c r="V20" s="174">
        <f t="shared" si="4"/>
        <v>70</v>
      </c>
      <c r="W20" s="172" t="str">
        <f t="shared" si="5"/>
        <v/>
      </c>
      <c r="X20" s="172" t="str">
        <f>IF(ISNUMBER(W20),W20+IF(E16="ja",contact_verhoogd,0),W20)</f>
        <v/>
      </c>
      <c r="Y20" s="175"/>
      <c r="Z20" s="176" t="str">
        <f>IF(ISTEXT(H20),ROUNDUP(T20+10*LOG(M20/F$16)+VLOOKUP(N20,Kruistabellen!C$24:G$25,5,FALSE),0),"")</f>
        <v/>
      </c>
      <c r="AA20" s="177">
        <f t="shared" si="8"/>
        <v>45</v>
      </c>
      <c r="AB20" s="178" t="str">
        <f t="shared" si="9"/>
        <v/>
      </c>
      <c r="AC20" s="205">
        <v>50</v>
      </c>
      <c r="AD20" s="207" t="str">
        <f t="shared" si="10"/>
        <v>ok</v>
      </c>
      <c r="AE20" s="212"/>
      <c r="AF20" s="209" t="str">
        <f t="shared" si="11"/>
        <v/>
      </c>
      <c r="AG20" s="216" t="s">
        <v>220</v>
      </c>
      <c r="AH20" s="199" t="s">
        <v>197</v>
      </c>
      <c r="AI20" s="214"/>
    </row>
    <row r="21" spans="1:35">
      <c r="G21" s="142" t="s">
        <v>194</v>
      </c>
      <c r="H21" s="199"/>
      <c r="I21" s="205"/>
      <c r="J21" s="170" t="str">
        <f t="shared" si="6"/>
        <v/>
      </c>
      <c r="K21" s="170" t="str">
        <f t="shared" si="0"/>
        <v/>
      </c>
      <c r="L21" s="170" t="str">
        <f t="shared" si="1"/>
        <v/>
      </c>
      <c r="M21" s="205">
        <v>10</v>
      </c>
      <c r="N21" s="205" t="s">
        <v>153</v>
      </c>
      <c r="O21" s="206" t="s">
        <v>200</v>
      </c>
      <c r="P21" s="224" t="s">
        <v>200</v>
      </c>
      <c r="Q21" s="209" t="str">
        <f t="shared" si="7"/>
        <v/>
      </c>
      <c r="R21" s="172" t="str">
        <f>IF(ISTEXT(H21),VLOOKUP($D$16,kruis_lucht,MATCH(J21,lucht_zendlokaal,0)+1,FALSE)+IF(L21="neen",0,lucht_privacy)+IF(O21="ja",Kruistabellen!G$18,0)+IF(P21="ja",Kruistabellen!G$19,0)+IF(E16="ja",lucht_verhoogd,0),"")</f>
        <v/>
      </c>
      <c r="S21" s="172">
        <f t="shared" si="2"/>
        <v>-4</v>
      </c>
      <c r="T21" s="172" t="str">
        <f t="shared" si="3"/>
        <v/>
      </c>
      <c r="U21" s="173" t="str">
        <f>IF(ISTEXT(I21),IF(E17=FALSE,VLOOKUP(C$16,'BIN 1.3 Gevelgeluid'!B6:D58,2,FALSE),VLOOKUP(C$16,'BIN 1.3 Gevelgeluid'!B6:D58,3,FALSE)),"")</f>
        <v/>
      </c>
      <c r="V21" s="174" t="str">
        <f t="shared" si="4"/>
        <v/>
      </c>
      <c r="W21" s="172" t="str">
        <f t="shared" si="5"/>
        <v/>
      </c>
      <c r="X21" s="172" t="str">
        <f>IF(ISNUMBER(W21),W21+IF(E16="ja",contact_verhoogd,0),W21)</f>
        <v/>
      </c>
      <c r="Y21" s="175"/>
      <c r="Z21" s="176" t="str">
        <f>IF(ISTEXT(H21),ROUNDUP(T21+10*LOG(M21/F$16)+VLOOKUP(N21,Kruistabellen!C$24:G$25,5,FALSE),0),"")</f>
        <v/>
      </c>
      <c r="AA21" s="177" t="str">
        <f t="shared" si="8"/>
        <v/>
      </c>
      <c r="AB21" s="178" t="str">
        <f t="shared" si="9"/>
        <v/>
      </c>
      <c r="AC21" s="205"/>
      <c r="AD21" s="207" t="str">
        <f t="shared" si="10"/>
        <v/>
      </c>
      <c r="AE21" s="212"/>
      <c r="AF21" s="209" t="str">
        <f t="shared" si="11"/>
        <v/>
      </c>
      <c r="AG21" s="215"/>
      <c r="AH21" s="199"/>
      <c r="AI21" s="214"/>
    </row>
    <row r="22" spans="1:35">
      <c r="G22" s="142" t="s">
        <v>188</v>
      </c>
      <c r="H22" s="199" t="s">
        <v>30</v>
      </c>
      <c r="I22" s="205"/>
      <c r="J22" s="170" t="str">
        <f t="shared" si="6"/>
        <v>zeer hoog</v>
      </c>
      <c r="K22" s="170" t="str">
        <f t="shared" si="0"/>
        <v>zeer hoog</v>
      </c>
      <c r="L22" s="170" t="str">
        <f>VLOOKUP(H22,lokalentabel,7,FALSE)</f>
        <v>neen</v>
      </c>
      <c r="M22" s="205">
        <v>40</v>
      </c>
      <c r="N22" s="205" t="s">
        <v>154</v>
      </c>
      <c r="O22" s="206" t="s">
        <v>200</v>
      </c>
      <c r="P22" s="224" t="s">
        <v>200</v>
      </c>
      <c r="Q22" s="209" t="str">
        <f t="shared" si="7"/>
        <v/>
      </c>
      <c r="R22" s="172">
        <f>IF(ISTEXT(H22),VLOOKUP($D$16,kruis_lucht,MATCH(J22,lucht_zendlokaal,0)+1,FALSE)+IF(L22="neen",0,lucht_privacy)+IF(O22="ja",Kruistabellen!G$18,0)+IF(P22="ja",Kruistabellen!G$19,0)+IF(E16="ja",lucht_verhoogd,0),"")</f>
        <v>60</v>
      </c>
      <c r="S22" s="172">
        <f t="shared" si="2"/>
        <v>-2</v>
      </c>
      <c r="T22" s="172">
        <f t="shared" si="3"/>
        <v>62</v>
      </c>
      <c r="U22" s="173" t="str">
        <f>IF(ISTEXT(I22),IF(E18=FALSE,VLOOKUP(C$16,'BIN 1.3 Gevelgeluid'!B7:D59,2,FALSE),VLOOKUP(C$16,'BIN 1.3 Gevelgeluid'!B7:D59,3,FALSE)),"")</f>
        <v/>
      </c>
      <c r="V22" s="174" t="str">
        <f t="shared" si="4"/>
        <v/>
      </c>
      <c r="W22" s="172">
        <f t="shared" si="5"/>
        <v>40</v>
      </c>
      <c r="X22" s="172">
        <f>IF(ISNUMBER(W22),W22+IF(E16="ja",contact_verhoogd,0),W22)</f>
        <v>40</v>
      </c>
      <c r="Y22" s="175"/>
      <c r="Z22" s="176">
        <f>IF(ISTEXT(H22),ROUNDUP(T22+10*LOG(M22/F$16)+VLOOKUP(N22,Kruistabellen!C$24:G$25,5,FALSE),0),"")</f>
        <v>71</v>
      </c>
      <c r="AA22" s="177" t="str">
        <f t="shared" si="8"/>
        <v/>
      </c>
      <c r="AB22" s="178">
        <f t="shared" si="9"/>
        <v>40</v>
      </c>
      <c r="AC22" s="205">
        <v>65</v>
      </c>
      <c r="AD22" s="207" t="str">
        <f t="shared" si="10"/>
        <v>nt ok</v>
      </c>
      <c r="AE22" s="212">
        <v>42</v>
      </c>
      <c r="AF22" s="209" t="str">
        <f t="shared" si="11"/>
        <v>nt ok</v>
      </c>
      <c r="AG22" s="213" t="s">
        <v>219</v>
      </c>
      <c r="AH22" s="199" t="s">
        <v>197</v>
      </c>
      <c r="AI22" s="214"/>
    </row>
    <row r="23" spans="1:35">
      <c r="G23" s="142" t="s">
        <v>189</v>
      </c>
      <c r="H23" s="199" t="s">
        <v>158</v>
      </c>
      <c r="I23" s="205"/>
      <c r="J23" s="170" t="str">
        <f t="shared" si="6"/>
        <v>normaal</v>
      </c>
      <c r="K23" s="170" t="str">
        <f t="shared" si="0"/>
        <v>normaal</v>
      </c>
      <c r="L23" s="170" t="str">
        <f>VLOOKUP(H23,lokalentabel,7,FALSE)</f>
        <v>ja</v>
      </c>
      <c r="M23" s="205">
        <v>40</v>
      </c>
      <c r="N23" s="205" t="s">
        <v>154</v>
      </c>
      <c r="O23" s="206" t="s">
        <v>200</v>
      </c>
      <c r="P23" s="224" t="s">
        <v>200</v>
      </c>
      <c r="Q23" s="209" t="str">
        <f t="shared" si="7"/>
        <v/>
      </c>
      <c r="R23" s="172">
        <f>IF(ISTEXT(H23),VLOOKUP($D$16,kruis_lucht,MATCH(J23,lucht_zendlokaal,0)+1,FALSE)+IF(L23="neen",0,lucht_privacy)+IF(O23="ja",Kruistabellen!G$18,0)+IF(P23="ja",Kruistabellen!G$19,0)+IF(E16="ja",lucht_verhoogd,0),"")</f>
        <v>52</v>
      </c>
      <c r="S23" s="172">
        <f t="shared" si="2"/>
        <v>-2</v>
      </c>
      <c r="T23" s="172">
        <f t="shared" si="3"/>
        <v>54</v>
      </c>
      <c r="U23" s="173" t="str">
        <f>IF(ISTEXT(I23),IF(E19=FALSE,VLOOKUP(C$16,'BIN 1.3 Gevelgeluid'!B8:D60,2,FALSE),VLOOKUP(C$16,'BIN 1.3 Gevelgeluid'!B8:D60,3,FALSE)),"")</f>
        <v/>
      </c>
      <c r="V23" s="174" t="str">
        <f t="shared" si="4"/>
        <v/>
      </c>
      <c r="W23" s="172">
        <f t="shared" si="5"/>
        <v>50</v>
      </c>
      <c r="X23" s="172">
        <f>IF(ISNUMBER(W23),W23+IF(E16="ja",contact_verhoogd,0),W23)</f>
        <v>50</v>
      </c>
      <c r="Y23" s="175"/>
      <c r="Z23" s="176">
        <f>IF(ISTEXT(H23),ROUNDUP(T23+10*LOG(M23/F$16)+VLOOKUP(N23,Kruistabellen!C$24:G$25,5,FALSE),0),"")</f>
        <v>63</v>
      </c>
      <c r="AA23" s="177" t="str">
        <f t="shared" si="8"/>
        <v/>
      </c>
      <c r="AB23" s="178">
        <f t="shared" si="9"/>
        <v>50</v>
      </c>
      <c r="AC23" s="205">
        <v>65</v>
      </c>
      <c r="AD23" s="207" t="str">
        <f t="shared" si="10"/>
        <v>ok</v>
      </c>
      <c r="AE23" s="212">
        <v>42</v>
      </c>
      <c r="AF23" s="209" t="str">
        <f t="shared" si="11"/>
        <v>ok</v>
      </c>
      <c r="AG23" s="213" t="s">
        <v>219</v>
      </c>
      <c r="AH23" s="199" t="s">
        <v>197</v>
      </c>
      <c r="AI23" s="214"/>
    </row>
    <row r="24" spans="1:35" ht="16.2" thickBot="1">
      <c r="A24" s="181"/>
      <c r="B24" s="181"/>
      <c r="C24" s="181"/>
      <c r="D24" s="181"/>
      <c r="E24" s="181"/>
      <c r="F24" s="181"/>
      <c r="G24" s="181"/>
      <c r="H24" s="181"/>
      <c r="I24" s="182"/>
      <c r="J24" s="181"/>
      <c r="K24" s="181"/>
      <c r="L24" s="181"/>
      <c r="M24" s="181"/>
      <c r="N24" s="182"/>
      <c r="O24" s="181"/>
      <c r="P24" s="181"/>
      <c r="Q24" s="210"/>
      <c r="R24" s="181"/>
      <c r="S24" s="181"/>
      <c r="T24" s="181"/>
      <c r="U24" s="184"/>
      <c r="V24" s="183"/>
      <c r="W24" s="181"/>
      <c r="X24" s="181"/>
      <c r="Y24" s="181"/>
      <c r="Z24" s="185"/>
      <c r="AA24" s="186"/>
      <c r="AB24" s="187"/>
      <c r="AC24" s="211"/>
      <c r="AD24" s="208"/>
      <c r="AE24" s="211"/>
      <c r="AF24" s="210"/>
      <c r="AG24" s="211"/>
      <c r="AH24" s="211"/>
      <c r="AI24" s="217"/>
    </row>
    <row r="25" spans="1:35" ht="16.2" thickBot="1">
      <c r="I25" s="188"/>
      <c r="N25" s="188"/>
      <c r="Q25" s="228"/>
      <c r="U25" s="189"/>
      <c r="Z25" s="189"/>
      <c r="AA25" s="189"/>
      <c r="AB25" s="189"/>
    </row>
    <row r="26" spans="1:35" ht="19.95" customHeight="1">
      <c r="A26" s="147"/>
      <c r="B26" s="147"/>
      <c r="C26" s="190"/>
      <c r="D26" s="147"/>
      <c r="E26" s="147"/>
      <c r="F26" s="147"/>
      <c r="G26" s="147"/>
      <c r="H26" s="190"/>
      <c r="I26" s="190"/>
      <c r="J26" s="147"/>
      <c r="K26" s="147"/>
      <c r="L26" s="147"/>
      <c r="M26" s="147"/>
      <c r="N26" s="147"/>
      <c r="O26" s="147"/>
      <c r="P26" s="147"/>
      <c r="Q26" s="229"/>
      <c r="R26" s="192"/>
      <c r="S26" s="192"/>
      <c r="T26" s="192"/>
      <c r="U26" s="192"/>
      <c r="V26" s="193"/>
      <c r="W26" s="192"/>
      <c r="X26" s="192"/>
      <c r="Y26" s="147"/>
      <c r="Z26" s="158"/>
      <c r="AA26" s="159"/>
      <c r="AB26" s="160"/>
      <c r="AC26" s="352" t="s">
        <v>274</v>
      </c>
      <c r="AD26" s="353"/>
      <c r="AE26" s="353" t="s">
        <v>275</v>
      </c>
      <c r="AF26" s="354"/>
      <c r="AG26" s="147"/>
      <c r="AH26" s="147"/>
      <c r="AI26" s="191"/>
    </row>
    <row r="27" spans="1:35" ht="63.6">
      <c r="B27" s="143" t="s">
        <v>150</v>
      </c>
      <c r="C27" s="143" t="s">
        <v>151</v>
      </c>
      <c r="D27" s="161" t="s">
        <v>159</v>
      </c>
      <c r="E27" s="161" t="s">
        <v>184</v>
      </c>
      <c r="F27" s="161" t="s">
        <v>278</v>
      </c>
      <c r="G27" s="161"/>
      <c r="H27" s="143" t="s">
        <v>151</v>
      </c>
      <c r="J27" s="161" t="s">
        <v>216</v>
      </c>
      <c r="K27" s="161" t="s">
        <v>217</v>
      </c>
      <c r="L27" s="161" t="s">
        <v>221</v>
      </c>
      <c r="M27" s="161" t="s">
        <v>157</v>
      </c>
      <c r="N27" s="161" t="s">
        <v>160</v>
      </c>
      <c r="O27" s="161" t="s">
        <v>182</v>
      </c>
      <c r="P27" s="163" t="s">
        <v>183</v>
      </c>
      <c r="Q27" s="230"/>
      <c r="R27" s="161" t="s">
        <v>342</v>
      </c>
      <c r="S27" s="161" t="s">
        <v>205</v>
      </c>
      <c r="T27" s="161" t="s">
        <v>206</v>
      </c>
      <c r="U27" s="163" t="s">
        <v>201</v>
      </c>
      <c r="V27" s="162" t="s">
        <v>204</v>
      </c>
      <c r="W27" s="163"/>
      <c r="X27" s="164" t="s">
        <v>343</v>
      </c>
      <c r="Y27" s="144"/>
      <c r="Z27" s="165" t="s">
        <v>207</v>
      </c>
      <c r="AA27" s="156" t="s">
        <v>269</v>
      </c>
      <c r="AB27" s="166" t="s">
        <v>270</v>
      </c>
      <c r="AC27" s="143" t="s">
        <v>207</v>
      </c>
      <c r="AE27" s="144" t="s">
        <v>279</v>
      </c>
      <c r="AF27" s="155"/>
      <c r="AG27" s="144" t="s">
        <v>195</v>
      </c>
      <c r="AH27" s="143" t="s">
        <v>196</v>
      </c>
      <c r="AI27" s="155"/>
    </row>
    <row r="28" spans="1:35">
      <c r="B28" s="203" t="s">
        <v>280</v>
      </c>
      <c r="C28" s="199" t="s">
        <v>34</v>
      </c>
      <c r="D28" s="168" t="str">
        <f>VLOOKUP(C28,lokalentabel,6,FALSE)</f>
        <v>zeer hoog</v>
      </c>
      <c r="E28" s="204" t="s">
        <v>22</v>
      </c>
      <c r="F28" s="205">
        <v>250</v>
      </c>
      <c r="G28" s="142" t="s">
        <v>152</v>
      </c>
      <c r="H28" s="199" t="s">
        <v>92</v>
      </c>
      <c r="I28" s="205"/>
      <c r="J28" s="170" t="str">
        <f>IF(ISTEXT($H28),VLOOKUP($H28,lokalentabel,5,FALSE),"")</f>
        <v>zeer hoog</v>
      </c>
      <c r="K28" s="170" t="str">
        <f t="shared" ref="K28:K35" si="12">IF(ISTEXT($H28),VLOOKUP($H28,lokalentabel,4,FALSE),"")</f>
        <v>zeer hoog</v>
      </c>
      <c r="L28" s="170" t="str">
        <f t="shared" ref="L28:L33" si="13">IF(ISTEXT(H28),VLOOKUP(H28,lokalentabel,7,FALSE),"")</f>
        <v>neen</v>
      </c>
      <c r="M28" s="205">
        <v>20</v>
      </c>
      <c r="N28" s="205" t="s">
        <v>153</v>
      </c>
      <c r="O28" s="206" t="s">
        <v>200</v>
      </c>
      <c r="P28" s="224" t="s">
        <v>200</v>
      </c>
      <c r="Q28" s="171" t="str">
        <f t="shared" ref="Q28:Q35" si="14">IF(AND(O28="nee",P28="nee"),"","**")</f>
        <v/>
      </c>
      <c r="R28" s="172">
        <f>IF(ISTEXT(H28),VLOOKUP($D$16,kruis_lucht,MATCH(J28,lucht_zendlokaal,0)+1,FALSE)+IF(L28="neen",0,lucht_privacy)+IF(O28="ja",Kruistabellen!G$18,0)+IF(P28="ja",Kruistabellen!G$19,0)+IF(E28="ja",lucht_verhoogd,0),"")</f>
        <v>64</v>
      </c>
      <c r="S28" s="172">
        <f t="shared" ref="S28:S35" si="15">IF(N28="licht",-4,-2)</f>
        <v>-4</v>
      </c>
      <c r="T28" s="172">
        <f t="shared" ref="T28:T35" si="16">IF(R28="","",R28-S28)</f>
        <v>68</v>
      </c>
      <c r="U28" s="173" t="str">
        <f>IF(ISTEXT(I28),IF(E22=FALSE,VLOOKUP(C$16,'BIN 1.3 Gevelgeluid'!B13:D65,2,FALSE),VLOOKUP(C$16,'BIN 1.3 Gevelgeluid'!B13:D65,3,FALSE)),"")</f>
        <v/>
      </c>
      <c r="V28" s="174" t="str">
        <f t="shared" ref="V28:V35" si="17">IF(ISTEXT(I28),VLOOKUP(I28,gevel_Laeq,2,FALSE),"")</f>
        <v/>
      </c>
      <c r="W28" s="172">
        <f t="shared" ref="W28:W35" si="18">IF(ISTEXT(H28),VLOOKUP($D$28,kruis_contact,MATCH(K28,contact_zendlokaal,0)+1,FALSE),"")</f>
        <v>40</v>
      </c>
      <c r="X28" s="172">
        <f>IF(ISNUMBER(W28),W28+IF(E28="ja",contact_verhoogd,0),W28)</f>
        <v>45</v>
      </c>
      <c r="Y28" s="175"/>
      <c r="Z28" s="176">
        <f>IF(ISTEXT(H28),ROUNDUP(T28+10*LOG(M28/F$16)+VLOOKUP(N28,Kruistabellen!C$24:G$25,5,FALSE),0),"")</f>
        <v>77</v>
      </c>
      <c r="AA28" s="177" t="str">
        <f>IF(U28="","",V28-U28)</f>
        <v/>
      </c>
      <c r="AB28" s="178">
        <f>X28</f>
        <v>45</v>
      </c>
      <c r="AC28" s="205">
        <v>62</v>
      </c>
      <c r="AD28" s="207" t="str">
        <f>IF(AC28="","",IF(AC28&lt;MAX(Z28:AA28),"nt ok","ok"))</f>
        <v>nt ok</v>
      </c>
      <c r="AE28" s="212">
        <v>45</v>
      </c>
      <c r="AF28" s="209" t="str">
        <f>IF(AE28="","",IF(AE28&gt;AB28,"nt ok","ok"))</f>
        <v>ok</v>
      </c>
      <c r="AG28" s="213" t="s">
        <v>218</v>
      </c>
      <c r="AH28" s="199" t="s">
        <v>197</v>
      </c>
      <c r="AI28" s="214"/>
    </row>
    <row r="29" spans="1:35">
      <c r="G29" s="142" t="s">
        <v>185</v>
      </c>
      <c r="H29" s="199" t="s">
        <v>32</v>
      </c>
      <c r="I29" s="205"/>
      <c r="J29" s="170" t="str">
        <f t="shared" ref="J29:J35" si="19">IF(ISTEXT(H29),VLOOKUP(H29,lokalentabel,5,FALSE),"")</f>
        <v>hoog</v>
      </c>
      <c r="K29" s="170" t="str">
        <f t="shared" si="12"/>
        <v>hoog</v>
      </c>
      <c r="L29" s="170" t="str">
        <f t="shared" si="13"/>
        <v>neen</v>
      </c>
      <c r="M29" s="205">
        <v>40</v>
      </c>
      <c r="N29" s="205" t="s">
        <v>154</v>
      </c>
      <c r="O29" s="206" t="s">
        <v>22</v>
      </c>
      <c r="P29" s="224" t="s">
        <v>200</v>
      </c>
      <c r="Q29" s="171" t="str">
        <f t="shared" si="14"/>
        <v>**</v>
      </c>
      <c r="R29" s="172">
        <f>IF(ISTEXT(H29),VLOOKUP($D$16,kruis_lucht,MATCH(J29,lucht_zendlokaal,0)+1,FALSE)+IF(L29="neen",0,lucht_privacy)+IF(O29="ja",Kruistabellen!G$18,0)+IF(P29="ja",Kruistabellen!G$19,0)+IF(E28="ja",lucht_verhoogd,0),"")</f>
        <v>52</v>
      </c>
      <c r="S29" s="172">
        <f t="shared" si="15"/>
        <v>-2</v>
      </c>
      <c r="T29" s="172">
        <f t="shared" si="16"/>
        <v>54</v>
      </c>
      <c r="U29" s="173" t="str">
        <f>IF(ISTEXT(I29),IF(E23=FALSE,VLOOKUP(C$16,'BIN 1.3 Gevelgeluid'!B14:D66,2,FALSE),VLOOKUP(C$16,'BIN 1.3 Gevelgeluid'!B14:D66,3,FALSE)),"")</f>
        <v/>
      </c>
      <c r="V29" s="174" t="str">
        <f t="shared" si="17"/>
        <v/>
      </c>
      <c r="W29" s="172">
        <f t="shared" si="18"/>
        <v>45</v>
      </c>
      <c r="X29" s="172">
        <f>IF(ISNUMBER(W29),W29+IF(E28="ja",contact_verhoogd,0),W29)</f>
        <v>50</v>
      </c>
      <c r="Y29" s="175"/>
      <c r="Z29" s="176">
        <f>IF(ISTEXT(H29),ROUNDUP(T29+10*LOG(M29/F$16)+VLOOKUP(N29,Kruistabellen!C$24:G$25,5,FALSE),0),"")</f>
        <v>63</v>
      </c>
      <c r="AA29" s="177" t="str">
        <f t="shared" ref="AA29:AA35" si="20">IF(U29="","",V29-U29)</f>
        <v/>
      </c>
      <c r="AB29" s="178">
        <f t="shared" ref="AB29:AB35" si="21">X29</f>
        <v>50</v>
      </c>
      <c r="AC29" s="205">
        <v>62</v>
      </c>
      <c r="AD29" s="207" t="str">
        <f t="shared" ref="AD29:AD35" si="22">IF(AC29="","",IF(AC29&lt;MAX(Z29:AA29),"nt ok","ok"))</f>
        <v>nt ok</v>
      </c>
      <c r="AE29" s="212">
        <v>45</v>
      </c>
      <c r="AF29" s="209" t="str">
        <f t="shared" ref="AF29:AF35" si="23">IF(AE29="","",IF(AE29&gt;AB29,"nt ok","ok"))</f>
        <v>ok</v>
      </c>
      <c r="AG29" s="213" t="s">
        <v>218</v>
      </c>
      <c r="AH29" s="199" t="s">
        <v>197</v>
      </c>
      <c r="AI29" s="214"/>
    </row>
    <row r="30" spans="1:35">
      <c r="C30" s="145"/>
      <c r="D30" s="145"/>
      <c r="E30" s="145"/>
      <c r="F30" s="145"/>
      <c r="G30" s="142" t="s">
        <v>186</v>
      </c>
      <c r="H30" s="199" t="s">
        <v>25</v>
      </c>
      <c r="I30" s="205"/>
      <c r="J30" s="170" t="str">
        <f t="shared" si="19"/>
        <v>normaal</v>
      </c>
      <c r="K30" s="170" t="str">
        <f t="shared" si="12"/>
        <v>normaal</v>
      </c>
      <c r="L30" s="170" t="str">
        <f t="shared" si="13"/>
        <v>neen</v>
      </c>
      <c r="M30" s="205">
        <v>10</v>
      </c>
      <c r="N30" s="205" t="s">
        <v>153</v>
      </c>
      <c r="O30" s="206" t="s">
        <v>200</v>
      </c>
      <c r="P30" s="224" t="s">
        <v>22</v>
      </c>
      <c r="Q30" s="171" t="str">
        <f t="shared" si="14"/>
        <v>**</v>
      </c>
      <c r="R30" s="172">
        <f>IF(ISTEXT(H30),VLOOKUP($D$16,kruis_lucht,MATCH(J30,lucht_zendlokaal,0)+1,FALSE)+IF(L30="neen",0,lucht_privacy)+IF(O30="ja",Kruistabellen!G$18,0)+IF(P30="ja",Kruistabellen!G$19,0)+IF(E28="ja",lucht_verhoogd,0),"")</f>
        <v>44</v>
      </c>
      <c r="S30" s="172">
        <f t="shared" si="15"/>
        <v>-4</v>
      </c>
      <c r="T30" s="172">
        <f t="shared" si="16"/>
        <v>48</v>
      </c>
      <c r="U30" s="173" t="str">
        <f>IF(ISTEXT(I30),IF(E24=FALSE,VLOOKUP(C$16,'BIN 1.3 Gevelgeluid'!B15:D67,2,FALSE),VLOOKUP(C$16,'BIN 1.3 Gevelgeluid'!B15:D67,3,FALSE)),"")</f>
        <v/>
      </c>
      <c r="V30" s="174" t="str">
        <f t="shared" si="17"/>
        <v/>
      </c>
      <c r="W30" s="172">
        <f t="shared" si="18"/>
        <v>50</v>
      </c>
      <c r="X30" s="172">
        <f>IF(ISNUMBER(W30),W30+IF(E28="ja",contact_verhoogd,0),W30)</f>
        <v>55</v>
      </c>
      <c r="Y30" s="175"/>
      <c r="Z30" s="176">
        <f>IF(ISTEXT(H30),ROUNDUP(T30+10*LOG(M30/F$16)+VLOOKUP(N30,Kruistabellen!C$24:G$25,5,FALSE),0),"")</f>
        <v>54</v>
      </c>
      <c r="AA30" s="177" t="str">
        <f t="shared" si="20"/>
        <v/>
      </c>
      <c r="AB30" s="178">
        <f t="shared" si="21"/>
        <v>55</v>
      </c>
      <c r="AC30" s="205">
        <v>62</v>
      </c>
      <c r="AD30" s="207" t="str">
        <f t="shared" si="22"/>
        <v>ok</v>
      </c>
      <c r="AE30" s="212">
        <v>45</v>
      </c>
      <c r="AF30" s="209" t="str">
        <f t="shared" si="23"/>
        <v>ok</v>
      </c>
      <c r="AG30" s="213" t="s">
        <v>222</v>
      </c>
      <c r="AH30" s="199" t="s">
        <v>197</v>
      </c>
      <c r="AI30" s="214"/>
    </row>
    <row r="31" spans="1:35">
      <c r="G31" s="142" t="s">
        <v>187</v>
      </c>
      <c r="H31" s="199"/>
      <c r="I31" s="205"/>
      <c r="J31" s="170" t="str">
        <f t="shared" si="19"/>
        <v/>
      </c>
      <c r="K31" s="170" t="str">
        <f t="shared" si="12"/>
        <v/>
      </c>
      <c r="L31" s="170" t="str">
        <f t="shared" si="13"/>
        <v/>
      </c>
      <c r="M31" s="205">
        <v>10</v>
      </c>
      <c r="N31" s="205" t="s">
        <v>153</v>
      </c>
      <c r="O31" s="206" t="s">
        <v>200</v>
      </c>
      <c r="P31" s="224" t="s">
        <v>200</v>
      </c>
      <c r="Q31" s="171" t="str">
        <f t="shared" si="14"/>
        <v/>
      </c>
      <c r="R31" s="172" t="str">
        <f>IF(ISTEXT(H31),VLOOKUP($D$16,kruis_lucht,MATCH(J31,lucht_zendlokaal,0)+1,FALSE)+IF(L31="neen",0,lucht_privacy)+IF(O31="ja",Kruistabellen!G$18,0)+IF(P31="ja",Kruistabellen!G$19,0)+IF(E28="ja",lucht_verhoogd,0),"")</f>
        <v/>
      </c>
      <c r="S31" s="172">
        <f t="shared" si="15"/>
        <v>-4</v>
      </c>
      <c r="T31" s="172" t="str">
        <f t="shared" si="16"/>
        <v/>
      </c>
      <c r="U31" s="173" t="str">
        <f>IF(ISTEXT(I31),IF(E27=FALSE,VLOOKUP(C$16,'BIN 1.3 Gevelgeluid'!B16:D68,2,FALSE),VLOOKUP(C$16,'BIN 1.3 Gevelgeluid'!B16:D68,3,FALSE)),"")</f>
        <v/>
      </c>
      <c r="V31" s="174" t="str">
        <f t="shared" si="17"/>
        <v/>
      </c>
      <c r="W31" s="172" t="str">
        <f t="shared" si="18"/>
        <v/>
      </c>
      <c r="X31" s="172" t="str">
        <f>IF(ISNUMBER(W31),W31+IF(E28="ja",contact_verhoogd,0),W31)</f>
        <v/>
      </c>
      <c r="Y31" s="175"/>
      <c r="Z31" s="176" t="str">
        <f>IF(ISTEXT(H31),ROUNDUP(T31+10*LOG(M31/F$16)+VLOOKUP(N31,Kruistabellen!C$24:G$25,5,FALSE),0),"")</f>
        <v/>
      </c>
      <c r="AA31" s="177" t="str">
        <f t="shared" si="20"/>
        <v/>
      </c>
      <c r="AB31" s="178" t="str">
        <f t="shared" si="21"/>
        <v/>
      </c>
      <c r="AC31" s="205"/>
      <c r="AD31" s="207" t="str">
        <f t="shared" si="22"/>
        <v/>
      </c>
      <c r="AE31" s="212"/>
      <c r="AF31" s="209" t="str">
        <f t="shared" si="23"/>
        <v/>
      </c>
      <c r="AG31" s="215"/>
      <c r="AH31" s="199"/>
      <c r="AI31" s="214"/>
    </row>
    <row r="32" spans="1:35">
      <c r="G32" s="142" t="s">
        <v>193</v>
      </c>
      <c r="H32" s="199"/>
      <c r="I32" s="205" t="s">
        <v>210</v>
      </c>
      <c r="J32" s="170" t="str">
        <f t="shared" si="19"/>
        <v/>
      </c>
      <c r="K32" s="170" t="str">
        <f t="shared" si="12"/>
        <v/>
      </c>
      <c r="L32" s="170" t="str">
        <f t="shared" si="13"/>
        <v/>
      </c>
      <c r="M32" s="205">
        <v>40</v>
      </c>
      <c r="N32" s="205" t="s">
        <v>154</v>
      </c>
      <c r="O32" s="206" t="s">
        <v>200</v>
      </c>
      <c r="P32" s="224" t="s">
        <v>200</v>
      </c>
      <c r="Q32" s="171" t="str">
        <f t="shared" si="14"/>
        <v/>
      </c>
      <c r="R32" s="172" t="str">
        <f>IF(ISTEXT(H32),VLOOKUP($D$16,kruis_lucht,MATCH(J32,lucht_zendlokaal,0)+1,FALSE)+IF(L32="neen",0,lucht_privacy)+IF(O32="ja",Kruistabellen!G$18,0)+IF(P32="ja",Kruistabellen!G$19,0)+IF(E28="ja",lucht_verhoogd,0),"")</f>
        <v/>
      </c>
      <c r="S32" s="172">
        <f t="shared" si="15"/>
        <v>-2</v>
      </c>
      <c r="T32" s="172" t="str">
        <f t="shared" si="16"/>
        <v/>
      </c>
      <c r="U32" s="173">
        <f>IF(ISTEXT(I32),IF(E28=FALSE,VLOOKUP(C$16,'BIN 1.3 Gevelgeluid'!B17:D69,2,FALSE),VLOOKUP(C$16,'BIN 1.3 Gevelgeluid'!B17:D69,3,FALSE)),"")</f>
        <v>25</v>
      </c>
      <c r="V32" s="174">
        <f t="shared" si="17"/>
        <v>57</v>
      </c>
      <c r="W32" s="172" t="str">
        <f t="shared" si="18"/>
        <v/>
      </c>
      <c r="X32" s="172" t="str">
        <f>IF(ISNUMBER(W32),W32+IF(E28="ja",contact_verhoogd,0),W32)</f>
        <v/>
      </c>
      <c r="Y32" s="175"/>
      <c r="Z32" s="176" t="str">
        <f>IF(ISTEXT(H32),ROUNDUP(T32+10*LOG(M32/F$16)+VLOOKUP(N32,Kruistabellen!C$24:G$25,5,FALSE),0),"")</f>
        <v/>
      </c>
      <c r="AA32" s="177">
        <f t="shared" si="20"/>
        <v>32</v>
      </c>
      <c r="AB32" s="178" t="str">
        <f t="shared" si="21"/>
        <v/>
      </c>
      <c r="AC32" s="205">
        <v>50</v>
      </c>
      <c r="AD32" s="207" t="str">
        <f t="shared" si="22"/>
        <v>ok</v>
      </c>
      <c r="AE32" s="212"/>
      <c r="AF32" s="209" t="str">
        <f t="shared" si="23"/>
        <v/>
      </c>
      <c r="AG32" s="216" t="s">
        <v>220</v>
      </c>
      <c r="AH32" s="199" t="s">
        <v>197</v>
      </c>
      <c r="AI32" s="214"/>
    </row>
    <row r="33" spans="1:35">
      <c r="G33" s="142" t="s">
        <v>194</v>
      </c>
      <c r="H33" s="199"/>
      <c r="I33" s="205"/>
      <c r="J33" s="170" t="str">
        <f t="shared" si="19"/>
        <v/>
      </c>
      <c r="K33" s="170" t="str">
        <f t="shared" si="12"/>
        <v/>
      </c>
      <c r="L33" s="170" t="str">
        <f t="shared" si="13"/>
        <v/>
      </c>
      <c r="M33" s="205">
        <v>10</v>
      </c>
      <c r="N33" s="205" t="s">
        <v>153</v>
      </c>
      <c r="O33" s="206" t="s">
        <v>200</v>
      </c>
      <c r="P33" s="224" t="s">
        <v>200</v>
      </c>
      <c r="Q33" s="171" t="str">
        <f t="shared" si="14"/>
        <v/>
      </c>
      <c r="R33" s="172" t="str">
        <f>IF(ISTEXT(H33),VLOOKUP($D$16,kruis_lucht,MATCH(J33,lucht_zendlokaal,0)+1,FALSE)+IF(L33="neen",0,lucht_privacy)+IF(O33="ja",Kruistabellen!G$18,0)+IF(P33="ja",Kruistabellen!G$19,0)+IF(E28="ja",lucht_verhoogd,0),"")</f>
        <v/>
      </c>
      <c r="S33" s="172">
        <f t="shared" si="15"/>
        <v>-4</v>
      </c>
      <c r="T33" s="172" t="str">
        <f t="shared" si="16"/>
        <v/>
      </c>
      <c r="U33" s="173" t="str">
        <f>IF(ISTEXT(I33),IF(E29=FALSE,VLOOKUP(C$16,'BIN 1.3 Gevelgeluid'!B18:D70,2,FALSE),VLOOKUP(C$16,'BIN 1.3 Gevelgeluid'!B18:D70,3,FALSE)),"")</f>
        <v/>
      </c>
      <c r="V33" s="174" t="str">
        <f t="shared" si="17"/>
        <v/>
      </c>
      <c r="W33" s="172" t="str">
        <f t="shared" si="18"/>
        <v/>
      </c>
      <c r="X33" s="172" t="str">
        <f>IF(ISNUMBER(W33),W33+IF(E28="ja",contact_verhoogd,0),W33)</f>
        <v/>
      </c>
      <c r="Y33" s="175"/>
      <c r="Z33" s="176" t="str">
        <f>IF(ISTEXT(H33),ROUNDUP(T33+10*LOG(M33/F$16)+VLOOKUP(N33,Kruistabellen!C$24:G$25,5,FALSE),0),"")</f>
        <v/>
      </c>
      <c r="AA33" s="177" t="str">
        <f t="shared" si="20"/>
        <v/>
      </c>
      <c r="AB33" s="178" t="str">
        <f t="shared" si="21"/>
        <v/>
      </c>
      <c r="AC33" s="205"/>
      <c r="AD33" s="207" t="str">
        <f t="shared" si="22"/>
        <v/>
      </c>
      <c r="AE33" s="212"/>
      <c r="AF33" s="209" t="str">
        <f t="shared" si="23"/>
        <v/>
      </c>
      <c r="AG33" s="215"/>
      <c r="AH33" s="199"/>
      <c r="AI33" s="214"/>
    </row>
    <row r="34" spans="1:35">
      <c r="G34" s="142" t="s">
        <v>188</v>
      </c>
      <c r="H34" s="199" t="s">
        <v>34</v>
      </c>
      <c r="I34" s="205"/>
      <c r="J34" s="170" t="str">
        <f t="shared" si="19"/>
        <v>normaal</v>
      </c>
      <c r="K34" s="170" t="str">
        <f t="shared" si="12"/>
        <v>normaal</v>
      </c>
      <c r="L34" s="170" t="str">
        <f>VLOOKUP(H34,lokalentabel,7,FALSE)</f>
        <v>neen</v>
      </c>
      <c r="M34" s="205">
        <v>70</v>
      </c>
      <c r="N34" s="205" t="s">
        <v>154</v>
      </c>
      <c r="O34" s="206" t="s">
        <v>200</v>
      </c>
      <c r="P34" s="224" t="s">
        <v>200</v>
      </c>
      <c r="Q34" s="171" t="str">
        <f t="shared" si="14"/>
        <v/>
      </c>
      <c r="R34" s="172">
        <f>IF(ISTEXT(H34),VLOOKUP($D$16,kruis_lucht,MATCH(J34,lucht_zendlokaal,0)+1,FALSE)+IF(L34="neen",0,lucht_privacy)+IF(O34="ja",Kruistabellen!G$18,0)+IF(P34="ja",Kruistabellen!G$19,0)+IF(E28="ja",lucht_verhoogd,0),"")</f>
        <v>52</v>
      </c>
      <c r="S34" s="172">
        <f t="shared" si="15"/>
        <v>-2</v>
      </c>
      <c r="T34" s="172">
        <f t="shared" si="16"/>
        <v>54</v>
      </c>
      <c r="U34" s="173" t="str">
        <f>IF(ISTEXT(I34),IF(E30=FALSE,VLOOKUP(C$16,'BIN 1.3 Gevelgeluid'!B19:D71,2,FALSE),VLOOKUP(C$16,'BIN 1.3 Gevelgeluid'!B19:D71,3,FALSE)),"")</f>
        <v/>
      </c>
      <c r="V34" s="174" t="str">
        <f t="shared" si="17"/>
        <v/>
      </c>
      <c r="W34" s="172">
        <f t="shared" si="18"/>
        <v>50</v>
      </c>
      <c r="X34" s="172">
        <f>IF(ISNUMBER(W34),W34+IF(E28="ja",contact_verhoogd,0),W34)</f>
        <v>55</v>
      </c>
      <c r="Y34" s="175"/>
      <c r="Z34" s="176">
        <f>IF(ISTEXT(H34),ROUNDUP(T34+10*LOG(M34/F$16)+VLOOKUP(N34,Kruistabellen!C$24:G$25,5,FALSE),0),"")</f>
        <v>65</v>
      </c>
      <c r="AA34" s="177" t="str">
        <f t="shared" si="20"/>
        <v/>
      </c>
      <c r="AB34" s="178">
        <f t="shared" si="21"/>
        <v>55</v>
      </c>
      <c r="AC34" s="205">
        <v>65</v>
      </c>
      <c r="AD34" s="207" t="str">
        <f t="shared" si="22"/>
        <v>ok</v>
      </c>
      <c r="AE34" s="212">
        <v>42</v>
      </c>
      <c r="AF34" s="209" t="str">
        <f t="shared" si="23"/>
        <v>ok</v>
      </c>
      <c r="AG34" s="213" t="s">
        <v>219</v>
      </c>
      <c r="AH34" s="199" t="s">
        <v>197</v>
      </c>
      <c r="AI34" s="214"/>
    </row>
    <row r="35" spans="1:35">
      <c r="G35" s="142" t="s">
        <v>189</v>
      </c>
      <c r="H35" s="199" t="s">
        <v>35</v>
      </c>
      <c r="I35" s="205"/>
      <c r="J35" s="170" t="str">
        <f t="shared" si="19"/>
        <v>normaal</v>
      </c>
      <c r="K35" s="170" t="str">
        <f t="shared" si="12"/>
        <v>normaal</v>
      </c>
      <c r="L35" s="170" t="str">
        <f>VLOOKUP(H35,lokalentabel,7,FALSE)</f>
        <v>ja</v>
      </c>
      <c r="M35" s="205">
        <v>70</v>
      </c>
      <c r="N35" s="205" t="s">
        <v>154</v>
      </c>
      <c r="O35" s="206" t="s">
        <v>200</v>
      </c>
      <c r="P35" s="224" t="s">
        <v>200</v>
      </c>
      <c r="Q35" s="171" t="str">
        <f t="shared" si="14"/>
        <v/>
      </c>
      <c r="R35" s="172">
        <f>IF(ISTEXT(H35),VLOOKUP($D$16,kruis_lucht,MATCH(J35,lucht_zendlokaal,0)+1,FALSE)+IF(L35="neen",0,lucht_privacy)+IF(O35="ja",Kruistabellen!G$18,0)+IF(P35="ja",Kruistabellen!G$19,0)+IF(E28="ja",lucht_verhoogd,0),"")</f>
        <v>56</v>
      </c>
      <c r="S35" s="172">
        <f t="shared" si="15"/>
        <v>-2</v>
      </c>
      <c r="T35" s="172">
        <f t="shared" si="16"/>
        <v>58</v>
      </c>
      <c r="U35" s="173" t="str">
        <f>IF(ISTEXT(I35),IF(E31=FALSE,VLOOKUP(C$16,'BIN 1.3 Gevelgeluid'!B20:D72,2,FALSE),VLOOKUP(C$16,'BIN 1.3 Gevelgeluid'!B20:D72,3,FALSE)),"")</f>
        <v/>
      </c>
      <c r="V35" s="174" t="str">
        <f t="shared" si="17"/>
        <v/>
      </c>
      <c r="W35" s="172">
        <f t="shared" si="18"/>
        <v>50</v>
      </c>
      <c r="X35" s="172">
        <f>IF(ISNUMBER(W35),W35+IF(E28="ja",contact_verhoogd,0),W35)</f>
        <v>55</v>
      </c>
      <c r="Y35" s="175"/>
      <c r="Z35" s="176">
        <f>IF(ISTEXT(H35),ROUNDUP(T35+10*LOG(M35/F$16)+VLOOKUP(N35,Kruistabellen!C$24:G$25,5,FALSE),0),"")</f>
        <v>69</v>
      </c>
      <c r="AA35" s="177" t="str">
        <f t="shared" si="20"/>
        <v/>
      </c>
      <c r="AB35" s="178">
        <f t="shared" si="21"/>
        <v>55</v>
      </c>
      <c r="AC35" s="205">
        <v>65</v>
      </c>
      <c r="AD35" s="207" t="str">
        <f t="shared" si="22"/>
        <v>nt ok</v>
      </c>
      <c r="AE35" s="212">
        <v>42</v>
      </c>
      <c r="AF35" s="209" t="str">
        <f t="shared" si="23"/>
        <v>ok</v>
      </c>
      <c r="AG35" s="213" t="s">
        <v>219</v>
      </c>
      <c r="AH35" s="199" t="s">
        <v>197</v>
      </c>
      <c r="AI35" s="214"/>
    </row>
    <row r="36" spans="1:35" ht="16.2" thickBot="1">
      <c r="A36" s="181"/>
      <c r="B36" s="181"/>
      <c r="C36" s="181"/>
      <c r="D36" s="181"/>
      <c r="E36" s="181"/>
      <c r="F36" s="181"/>
      <c r="G36" s="181"/>
      <c r="H36" s="181"/>
      <c r="I36" s="182"/>
      <c r="J36" s="181"/>
      <c r="K36" s="181"/>
      <c r="L36" s="181"/>
      <c r="M36" s="181"/>
      <c r="N36" s="182"/>
      <c r="O36" s="181"/>
      <c r="P36" s="181"/>
      <c r="Q36" s="183"/>
      <c r="R36" s="181"/>
      <c r="S36" s="181"/>
      <c r="T36" s="181"/>
      <c r="U36" s="184"/>
      <c r="V36" s="183"/>
      <c r="W36" s="221"/>
      <c r="X36" s="181"/>
      <c r="Y36" s="181"/>
      <c r="Z36" s="185"/>
      <c r="AA36" s="186"/>
      <c r="AB36" s="187"/>
      <c r="AC36" s="211"/>
      <c r="AD36" s="208"/>
      <c r="AE36" s="211"/>
      <c r="AF36" s="210"/>
      <c r="AG36" s="211"/>
      <c r="AH36" s="211"/>
      <c r="AI36" s="217"/>
    </row>
    <row r="37" spans="1:35">
      <c r="B37" s="167"/>
      <c r="C37" s="145"/>
      <c r="D37" s="168"/>
      <c r="E37" s="194"/>
      <c r="F37" s="169"/>
      <c r="G37" s="142"/>
      <c r="H37" s="145"/>
      <c r="I37" s="169"/>
      <c r="J37" s="170"/>
      <c r="K37" s="170"/>
      <c r="L37" s="170"/>
      <c r="M37" s="169"/>
      <c r="N37" s="169"/>
      <c r="O37" s="195"/>
      <c r="P37" s="195"/>
      <c r="Q37" s="195"/>
      <c r="R37" s="172"/>
      <c r="S37" s="172"/>
      <c r="T37" s="172"/>
      <c r="U37" s="196"/>
      <c r="V37" s="172"/>
      <c r="W37" s="172"/>
      <c r="X37" s="172"/>
      <c r="Y37" s="172"/>
      <c r="Z37" s="173"/>
      <c r="AA37" s="196"/>
      <c r="AB37" s="196"/>
      <c r="AC37" s="169"/>
      <c r="AD37" s="169"/>
      <c r="AE37" s="169"/>
      <c r="AF37" s="169"/>
      <c r="AG37" s="179"/>
      <c r="AH37" s="145"/>
    </row>
    <row r="38" spans="1:35">
      <c r="G38" s="142"/>
      <c r="H38" s="145"/>
      <c r="I38" s="169"/>
      <c r="J38" s="170"/>
      <c r="K38" s="170"/>
      <c r="L38" s="170"/>
      <c r="M38" s="169"/>
      <c r="N38" s="169"/>
      <c r="O38" s="195"/>
      <c r="P38" s="195"/>
      <c r="Q38" s="195"/>
      <c r="R38" s="172"/>
      <c r="S38" s="172"/>
      <c r="T38" s="172"/>
      <c r="U38" s="196"/>
      <c r="V38" s="172"/>
      <c r="W38" s="172"/>
      <c r="X38" s="172"/>
      <c r="Y38" s="172"/>
      <c r="Z38" s="196"/>
      <c r="AA38" s="196"/>
      <c r="AB38" s="196"/>
      <c r="AC38" s="169"/>
      <c r="AD38" s="169"/>
      <c r="AE38" s="169"/>
      <c r="AF38" s="169"/>
      <c r="AG38" s="180"/>
    </row>
    <row r="39" spans="1:35" ht="16.2" thickBot="1">
      <c r="D39" s="145"/>
      <c r="E39" s="145"/>
      <c r="F39" s="145"/>
      <c r="G39" s="142"/>
      <c r="H39" s="145"/>
      <c r="I39" s="169"/>
      <c r="J39" s="170"/>
      <c r="K39" s="170"/>
      <c r="L39" s="170"/>
      <c r="M39" s="169"/>
      <c r="N39" s="169"/>
      <c r="O39" s="195"/>
      <c r="P39" s="195"/>
      <c r="Q39" s="195"/>
      <c r="R39" s="172"/>
      <c r="S39" s="172"/>
      <c r="T39" s="172"/>
      <c r="U39" s="196"/>
      <c r="V39" s="172"/>
      <c r="W39" s="172"/>
      <c r="X39" s="172"/>
      <c r="Y39" s="172"/>
      <c r="Z39" s="196"/>
      <c r="AA39" s="196"/>
      <c r="AB39" s="196"/>
      <c r="AC39" s="169"/>
      <c r="AD39" s="169"/>
      <c r="AE39" s="169"/>
      <c r="AF39" s="169"/>
      <c r="AG39" s="180"/>
    </row>
    <row r="40" spans="1:35" ht="16.2" thickBot="1">
      <c r="C40" s="218" t="s">
        <v>286</v>
      </c>
      <c r="D40" s="219"/>
      <c r="E40" s="220"/>
      <c r="G40" s="142"/>
      <c r="H40" s="145"/>
      <c r="I40" s="169"/>
      <c r="J40" s="170"/>
      <c r="K40" s="170"/>
      <c r="L40" s="170"/>
      <c r="M40" s="169"/>
      <c r="N40" s="169"/>
      <c r="O40" s="195"/>
      <c r="P40" s="195"/>
      <c r="Q40" s="195"/>
      <c r="R40" s="172"/>
      <c r="S40" s="172"/>
      <c r="T40" s="172"/>
      <c r="U40" s="196"/>
      <c r="V40" s="172"/>
      <c r="W40" s="172"/>
      <c r="X40" s="172"/>
      <c r="Y40" s="172"/>
      <c r="Z40" s="196"/>
      <c r="AA40" s="196"/>
      <c r="AB40" s="196"/>
      <c r="AC40" s="169"/>
      <c r="AD40" s="169"/>
      <c r="AE40" s="169"/>
      <c r="AF40" s="169"/>
      <c r="AG40" s="179"/>
    </row>
    <row r="41" spans="1:35">
      <c r="G41" s="142"/>
      <c r="H41" s="145"/>
      <c r="I41" s="169"/>
      <c r="J41" s="170"/>
      <c r="K41" s="170"/>
      <c r="L41" s="170"/>
      <c r="M41" s="169"/>
      <c r="N41" s="169"/>
      <c r="O41" s="195"/>
      <c r="P41" s="195"/>
      <c r="Q41" s="226"/>
      <c r="R41" s="172"/>
      <c r="S41" s="172"/>
      <c r="T41" s="172"/>
      <c r="U41" s="196"/>
      <c r="V41" s="172"/>
      <c r="W41" s="172"/>
      <c r="X41" s="172"/>
      <c r="Y41" s="172"/>
      <c r="Z41" s="196"/>
      <c r="AA41" s="196"/>
      <c r="AB41" s="196"/>
      <c r="AC41" s="169"/>
      <c r="AD41" s="169"/>
      <c r="AE41" s="169"/>
      <c r="AF41" s="169"/>
      <c r="AG41" s="180"/>
    </row>
    <row r="42" spans="1:35">
      <c r="C42" s="143" t="s">
        <v>289</v>
      </c>
      <c r="G42" s="142"/>
      <c r="H42" s="145"/>
      <c r="I42" s="169"/>
      <c r="J42" s="170"/>
      <c r="K42" s="170"/>
      <c r="L42" s="170"/>
      <c r="M42" s="169"/>
      <c r="N42" s="169"/>
      <c r="O42" s="195"/>
      <c r="P42" s="195"/>
      <c r="Q42" s="195"/>
      <c r="R42" s="172"/>
      <c r="S42" s="172"/>
      <c r="T42" s="172"/>
      <c r="U42" s="196"/>
      <c r="V42" s="172"/>
      <c r="W42" s="172"/>
      <c r="X42" s="172"/>
      <c r="Y42" s="172"/>
      <c r="Z42" s="196"/>
      <c r="AA42" s="196"/>
      <c r="AB42" s="196"/>
      <c r="AC42" s="169"/>
      <c r="AD42" s="169"/>
      <c r="AE42" s="169"/>
      <c r="AF42" s="169"/>
      <c r="AG42" s="180"/>
    </row>
    <row r="43" spans="1:35">
      <c r="C43" s="143" t="s">
        <v>290</v>
      </c>
      <c r="G43" s="142"/>
      <c r="H43" s="145"/>
      <c r="I43" s="169"/>
      <c r="J43" s="170"/>
      <c r="K43" s="170"/>
      <c r="L43" s="170"/>
      <c r="M43" s="169"/>
      <c r="N43" s="169"/>
      <c r="O43" s="195"/>
      <c r="P43" s="195"/>
      <c r="Q43" s="195"/>
      <c r="R43" s="172"/>
      <c r="S43" s="172"/>
      <c r="T43" s="172"/>
      <c r="U43" s="196"/>
      <c r="V43" s="172"/>
      <c r="W43" s="172"/>
      <c r="X43" s="172"/>
      <c r="Y43" s="172"/>
      <c r="Z43" s="196"/>
      <c r="AA43" s="196"/>
      <c r="AB43" s="196"/>
      <c r="AC43" s="197"/>
      <c r="AD43" s="197"/>
      <c r="AE43" s="197"/>
      <c r="AF43" s="197"/>
      <c r="AG43" s="180"/>
    </row>
    <row r="44" spans="1:35">
      <c r="C44" s="227" t="s">
        <v>292</v>
      </c>
      <c r="G44" s="142"/>
      <c r="H44" s="145"/>
      <c r="I44" s="169"/>
      <c r="J44" s="170"/>
      <c r="K44" s="170"/>
      <c r="L44" s="170"/>
      <c r="M44" s="169"/>
      <c r="N44" s="169"/>
      <c r="O44" s="195"/>
      <c r="P44" s="195"/>
      <c r="Q44" s="195"/>
      <c r="R44" s="172"/>
      <c r="S44" s="172"/>
      <c r="T44" s="172"/>
      <c r="U44" s="196"/>
      <c r="V44" s="172"/>
      <c r="W44" s="172"/>
      <c r="X44" s="172"/>
      <c r="Y44" s="172"/>
      <c r="Z44" s="196"/>
      <c r="AA44" s="196"/>
      <c r="AB44" s="196"/>
      <c r="AC44" s="197"/>
      <c r="AD44" s="197"/>
      <c r="AE44" s="197"/>
      <c r="AF44" s="197"/>
      <c r="AG44" s="180"/>
    </row>
    <row r="45" spans="1:35">
      <c r="C45" s="227" t="s">
        <v>294</v>
      </c>
    </row>
    <row r="52" spans="3:3">
      <c r="C52" s="309" t="s">
        <v>276</v>
      </c>
    </row>
    <row r="53" spans="3:3">
      <c r="C53" s="308" t="s">
        <v>340</v>
      </c>
    </row>
    <row r="54" spans="3:3">
      <c r="C54" s="308" t="s">
        <v>277</v>
      </c>
    </row>
    <row r="55" spans="3:3">
      <c r="C55" s="308" t="s">
        <v>332</v>
      </c>
    </row>
  </sheetData>
  <sheetProtection selectLockedCells="1"/>
  <mergeCells count="7">
    <mergeCell ref="AC26:AD26"/>
    <mergeCell ref="AE26:AF26"/>
    <mergeCell ref="Z13:AA13"/>
    <mergeCell ref="R13:T13"/>
    <mergeCell ref="U13:V13"/>
    <mergeCell ref="AC14:AD14"/>
    <mergeCell ref="AE14:AF14"/>
  </mergeCells>
  <phoneticPr fontId="51" type="noConversion"/>
  <conditionalFormatting sqref="O16:Q17 O19:Q24 O18:P18">
    <cfRule type="containsText" dxfId="4" priority="15" operator="containsText" text="ja">
      <formula>NOT(ISERROR(SEARCH("ja",O16)))</formula>
    </cfRule>
  </conditionalFormatting>
  <conditionalFormatting sqref="E16">
    <cfRule type="containsText" dxfId="3" priority="14" operator="containsText" text="ja">
      <formula>NOT(ISERROR(SEARCH("ja",E16)))</formula>
    </cfRule>
  </conditionalFormatting>
  <conditionalFormatting sqref="O36:Q36 O28:P35">
    <cfRule type="containsText" dxfId="2" priority="5" operator="containsText" text="ja">
      <formula>NOT(ISERROR(SEARCH("ja",O28)))</formula>
    </cfRule>
  </conditionalFormatting>
  <conditionalFormatting sqref="E28">
    <cfRule type="containsText" dxfId="1" priority="4" operator="containsText" text="ja">
      <formula>NOT(ISERROR(SEARCH("ja",E28)))</formula>
    </cfRule>
  </conditionalFormatting>
  <conditionalFormatting sqref="Q28:Q35">
    <cfRule type="containsText" dxfId="0" priority="3" operator="containsText" text="ja">
      <formula>NOT(ISERROR(SEARCH("ja",Q28)))</formula>
    </cfRule>
  </conditionalFormatting>
  <dataValidations disablePrompts="1" count="3">
    <dataValidation type="list" allowBlank="1" showInputMessage="1" showErrorMessage="1" sqref="H16:H23 C16 F18 C18 H28:H35 C28 F30 C30" xr:uid="{63325709-E124-BF47-8F48-E46DC27A64DD}">
      <formula1>lokalenlijst</formula1>
    </dataValidation>
    <dataValidation type="list" allowBlank="1" showInputMessage="1" showErrorMessage="1" sqref="E16 O16:P23 E28 O28:P35" xr:uid="{5DEE5789-CAD8-844B-AD37-01B44E996F28}">
      <formula1>ja_nee</formula1>
    </dataValidation>
    <dataValidation type="list" allowBlank="1" showInputMessage="1" showErrorMessage="1" sqref="I16:I23 I28:I35" xr:uid="{12D1AE1C-35DE-1047-9B31-32B9A47A1251}">
      <formula1>$H$5:$H$9</formula1>
    </dataValidation>
  </dataValidations>
  <pageMargins left="0.7" right="0.7" top="0.75" bottom="0.75" header="0.3" footer="0.3"/>
  <pageSetup paperSize="9" scale="28" orientation="landscape" horizontalDpi="0" verticalDpi="0"/>
  <headerFooter>
    <oddHeader>&amp;C&amp;"Calibri,Standaard"&amp;K000000&amp;G</oddHeader>
  </headerFooter>
  <drawing r:id="rId1"/>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47BC69D-24A4-0147-8CFA-4FE641E27DFD}">
          <x14:formula1>
            <xm:f>Kruistabellen!$C$24:$C$25</xm:f>
          </x14:formula1>
          <xm:sqref>N16:N23 N28:N35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6FDE-0D88-9640-8B8E-2C44340A1623}">
  <dimension ref="A1:BB121"/>
  <sheetViews>
    <sheetView showGridLines="0" topLeftCell="A3" zoomScale="44" workbookViewId="0">
      <pane xSplit="5" ySplit="3" topLeftCell="F6" activePane="bottomRight" state="frozen"/>
      <selection activeCell="A3" sqref="A3"/>
      <selection pane="topRight" activeCell="F3" sqref="F3"/>
      <selection pane="bottomLeft" activeCell="A6" sqref="A6"/>
      <selection pane="bottomRight" activeCell="B4" sqref="B4:BB106"/>
    </sheetView>
  </sheetViews>
  <sheetFormatPr defaultColWidth="11.19921875" defaultRowHeight="15.6"/>
  <cols>
    <col min="2" max="2" width="46.5" customWidth="1"/>
    <col min="3" max="3" width="10.19921875" style="103" customWidth="1"/>
    <col min="4" max="4" width="7.19921875" style="103" customWidth="1"/>
    <col min="5" max="5" width="4.5" customWidth="1"/>
    <col min="6" max="6" width="7.19921875" customWidth="1"/>
    <col min="19" max="19" width="3.296875" customWidth="1"/>
    <col min="20" max="20" width="7.796875" customWidth="1"/>
    <col min="47" max="47" width="3.296875" customWidth="1"/>
    <col min="48" max="48" width="7.296875" customWidth="1"/>
  </cols>
  <sheetData>
    <row r="1" spans="1:54">
      <c r="A1" s="1"/>
      <c r="B1" s="2"/>
      <c r="C1" s="95"/>
      <c r="D1" s="95"/>
      <c r="E1" s="2"/>
      <c r="F1" s="2"/>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2"/>
      <c r="AR1" s="3"/>
      <c r="AS1" s="3"/>
      <c r="AX1" s="3"/>
    </row>
    <row r="2" spans="1:54" ht="20.399999999999999">
      <c r="A2" s="4"/>
      <c r="B2" s="127" t="s">
        <v>144</v>
      </c>
      <c r="C2" s="130"/>
      <c r="D2" s="130"/>
      <c r="E2" s="127"/>
      <c r="F2" s="127"/>
      <c r="G2" s="129"/>
      <c r="H2" s="129"/>
      <c r="I2" s="129"/>
      <c r="J2" s="129"/>
      <c r="K2" s="129"/>
      <c r="L2" s="129"/>
      <c r="M2" s="129"/>
      <c r="N2" s="129"/>
      <c r="O2" s="129"/>
      <c r="P2" s="129"/>
      <c r="Q2" s="129"/>
      <c r="R2" s="129"/>
      <c r="S2" s="129"/>
      <c r="T2" s="129"/>
      <c r="U2" s="129"/>
      <c r="V2" s="129"/>
      <c r="W2" s="129"/>
      <c r="X2" s="129"/>
      <c r="Y2" s="302"/>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302"/>
    </row>
    <row r="3" spans="1:54">
      <c r="A3" s="1"/>
      <c r="B3" s="17"/>
      <c r="C3" s="96"/>
      <c r="D3" s="96"/>
      <c r="E3" s="17"/>
      <c r="F3" s="17"/>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7"/>
      <c r="AR3" s="18"/>
      <c r="AS3" s="18"/>
      <c r="AX3" s="18"/>
    </row>
    <row r="4" spans="1:54" ht="102.6">
      <c r="A4" s="5"/>
      <c r="B4" s="23" t="s">
        <v>45</v>
      </c>
      <c r="C4" s="97" t="s">
        <v>145</v>
      </c>
      <c r="D4" s="97" t="s">
        <v>147</v>
      </c>
      <c r="E4" s="23"/>
      <c r="F4" s="314" t="s">
        <v>104</v>
      </c>
      <c r="G4" s="315" t="s">
        <v>18</v>
      </c>
      <c r="H4" s="315" t="s">
        <v>20</v>
      </c>
      <c r="I4" s="315" t="s">
        <v>21</v>
      </c>
      <c r="J4" s="315" t="s">
        <v>23</v>
      </c>
      <c r="K4" s="315" t="s">
        <v>24</v>
      </c>
      <c r="L4" s="315" t="s">
        <v>28</v>
      </c>
      <c r="M4" s="315" t="s">
        <v>29</v>
      </c>
      <c r="N4" s="315" t="s">
        <v>32</v>
      </c>
      <c r="O4" s="315" t="s">
        <v>92</v>
      </c>
      <c r="P4" s="315" t="s">
        <v>33</v>
      </c>
      <c r="Q4" s="315" t="s">
        <v>120</v>
      </c>
      <c r="R4" s="315" t="s">
        <v>121</v>
      </c>
      <c r="S4" s="315"/>
      <c r="T4" s="314" t="s">
        <v>143</v>
      </c>
      <c r="U4" s="315" t="s">
        <v>158</v>
      </c>
      <c r="V4" s="315" t="s">
        <v>100</v>
      </c>
      <c r="W4" s="315" t="s">
        <v>346</v>
      </c>
      <c r="X4" s="315" t="s">
        <v>347</v>
      </c>
      <c r="Y4" s="315" t="s">
        <v>322</v>
      </c>
      <c r="Z4" s="315" t="s">
        <v>34</v>
      </c>
      <c r="AA4" s="315" t="s">
        <v>284</v>
      </c>
      <c r="AB4" s="315" t="s">
        <v>97</v>
      </c>
      <c r="AC4" s="315" t="s">
        <v>35</v>
      </c>
      <c r="AD4" s="315" t="s">
        <v>126</v>
      </c>
      <c r="AE4" s="315" t="s">
        <v>122</v>
      </c>
      <c r="AF4" s="315" t="s">
        <v>94</v>
      </c>
      <c r="AG4" s="315" t="s">
        <v>112</v>
      </c>
      <c r="AH4" s="315" t="s">
        <v>95</v>
      </c>
      <c r="AI4" s="315" t="s">
        <v>101</v>
      </c>
      <c r="AJ4" s="315" t="s">
        <v>110</v>
      </c>
      <c r="AK4" s="315" t="s">
        <v>125</v>
      </c>
      <c r="AL4" s="315" t="s">
        <v>36</v>
      </c>
      <c r="AM4" s="315" t="s">
        <v>37</v>
      </c>
      <c r="AN4" s="315" t="s">
        <v>39</v>
      </c>
      <c r="AO4" s="315" t="s">
        <v>40</v>
      </c>
      <c r="AP4" s="315" t="s">
        <v>41</v>
      </c>
      <c r="AQ4" s="315" t="s">
        <v>42</v>
      </c>
      <c r="AR4" s="315" t="s">
        <v>30</v>
      </c>
      <c r="AS4" s="315" t="s">
        <v>31</v>
      </c>
      <c r="AT4" s="315" t="s">
        <v>44</v>
      </c>
      <c r="AU4" s="315"/>
      <c r="AV4" s="314" t="s">
        <v>105</v>
      </c>
      <c r="AW4" s="315" t="s">
        <v>148</v>
      </c>
      <c r="AX4" s="315" t="s">
        <v>285</v>
      </c>
      <c r="AY4" s="315" t="s">
        <v>25</v>
      </c>
      <c r="AZ4" s="315" t="s">
        <v>26</v>
      </c>
      <c r="BA4" s="315" t="s">
        <v>27</v>
      </c>
      <c r="BB4" s="315" t="s">
        <v>327</v>
      </c>
    </row>
    <row r="5" spans="1:54" s="94" customFormat="1">
      <c r="A5" s="91"/>
      <c r="B5" s="92" t="s">
        <v>146</v>
      </c>
      <c r="C5" s="98"/>
      <c r="D5" s="98"/>
      <c r="E5" s="93"/>
      <c r="F5" s="109"/>
      <c r="G5" s="92" t="str">
        <f>VLOOKUP('BIN 1.1 Luchtgeluidsisolatie'!G4,lokalentabel,6,FALSE)</f>
        <v>normaal</v>
      </c>
      <c r="H5" s="92" t="str">
        <f>VLOOKUP('BIN 1.1 Luchtgeluidsisolatie'!H4,lokalentabel,6,FALSE)</f>
        <v>normaal</v>
      </c>
      <c r="I5" s="92" t="str">
        <f>VLOOKUP('BIN 1.1 Luchtgeluidsisolatie'!I4,lokalentabel,6,FALSE)</f>
        <v>hoog</v>
      </c>
      <c r="J5" s="92" t="str">
        <f>VLOOKUP('BIN 1.1 Luchtgeluidsisolatie'!J4,lokalentabel,6,FALSE)</f>
        <v>hoog</v>
      </c>
      <c r="K5" s="92" t="str">
        <f>VLOOKUP('BIN 1.1 Luchtgeluidsisolatie'!K4,lokalentabel,6,FALSE)</f>
        <v>zeer hoog</v>
      </c>
      <c r="L5" s="92" t="str">
        <f>VLOOKUP('BIN 1.1 Luchtgeluidsisolatie'!L4,lokalentabel,6,FALSE)</f>
        <v>normaal</v>
      </c>
      <c r="M5" s="92" t="str">
        <f>VLOOKUP('BIN 1.1 Luchtgeluidsisolatie'!M4,lokalentabel,6,FALSE)</f>
        <v>laag</v>
      </c>
      <c r="N5" s="92" t="str">
        <f>VLOOKUP('BIN 1.1 Luchtgeluidsisolatie'!N4,lokalentabel,6,FALSE)</f>
        <v>laag</v>
      </c>
      <c r="O5" s="92" t="str">
        <f>VLOOKUP('BIN 1.1 Luchtgeluidsisolatie'!O4,lokalentabel,6,FALSE)</f>
        <v>laag</v>
      </c>
      <c r="P5" s="92" t="str">
        <f>VLOOKUP('BIN 1.1 Luchtgeluidsisolatie'!P4,lokalentabel,6,FALSE)</f>
        <v>laag</v>
      </c>
      <c r="Q5" s="92" t="str">
        <f>VLOOKUP('BIN 1.1 Luchtgeluidsisolatie'!Q4,lokalentabel,6,FALSE)</f>
        <v>laag</v>
      </c>
      <c r="R5" s="92" t="str">
        <f>VLOOKUP('BIN 1.1 Luchtgeluidsisolatie'!R4,lokalentabel,6,FALSE)</f>
        <v>laag</v>
      </c>
      <c r="S5" s="92"/>
      <c r="T5" s="114"/>
      <c r="U5" s="92" t="str">
        <f>VLOOKUP('BIN 1.1 Luchtgeluidsisolatie'!U4,lokalentabel,6,FALSE)</f>
        <v>hoog</v>
      </c>
      <c r="V5" s="92" t="str">
        <f>VLOOKUP('BIN 1.1 Luchtgeluidsisolatie'!V4,lokalentabel,6,FALSE)</f>
        <v>hoog</v>
      </c>
      <c r="W5" s="92" t="str">
        <f>VLOOKUP('BIN 1.1 Luchtgeluidsisolatie'!W4,lokalentabel,6,FALSE)</f>
        <v>zeer hoog</v>
      </c>
      <c r="X5" s="92" t="str">
        <f>VLOOKUP('BIN 1.1 Luchtgeluidsisolatie'!X4,lokalentabel,6,FALSE)</f>
        <v>hoog</v>
      </c>
      <c r="Y5" s="92" t="str">
        <f>VLOOKUP('BIN 1.1 Luchtgeluidsisolatie'!Y4,lokalentabel,6,FALSE)</f>
        <v>zeer hoog</v>
      </c>
      <c r="Z5" s="92" t="str">
        <f>VLOOKUP('BIN 1.1 Luchtgeluidsisolatie'!Z4,lokalentabel,6,FALSE)</f>
        <v>zeer hoog</v>
      </c>
      <c r="AA5" s="92" t="str">
        <f>VLOOKUP('BIN 1.1 Luchtgeluidsisolatie'!AA4,lokalentabel,6,FALSE)</f>
        <v>zeer hoog</v>
      </c>
      <c r="AB5" s="92" t="str">
        <f>VLOOKUP('BIN 1.1 Luchtgeluidsisolatie'!AB4,lokalentabel,6,FALSE)</f>
        <v>laag</v>
      </c>
      <c r="AC5" s="92" t="str">
        <f>VLOOKUP('BIN 1.1 Luchtgeluidsisolatie'!AC4,lokalentabel,6,FALSE)</f>
        <v>normaal</v>
      </c>
      <c r="AD5" s="92" t="str">
        <f>VLOOKUP('BIN 1.1 Luchtgeluidsisolatie'!AD4,lokalentabel,6,FALSE)</f>
        <v>hoog</v>
      </c>
      <c r="AE5" s="92" t="str">
        <f>VLOOKUP('BIN 1.1 Luchtgeluidsisolatie'!AE4,lokalentabel,6,FALSE)</f>
        <v>hoog</v>
      </c>
      <c r="AF5" s="92" t="str">
        <f>VLOOKUP('BIN 1.1 Luchtgeluidsisolatie'!AF4,lokalentabel,6,FALSE)</f>
        <v>hoog</v>
      </c>
      <c r="AG5" s="92" t="str">
        <f>VLOOKUP('BIN 1.1 Luchtgeluidsisolatie'!AG4,lokalentabel,6,FALSE)</f>
        <v>laag</v>
      </c>
      <c r="AH5" s="92" t="str">
        <f>VLOOKUP('BIN 1.1 Luchtgeluidsisolatie'!AH4,lokalentabel,6,FALSE)</f>
        <v>normaal</v>
      </c>
      <c r="AI5" s="92" t="str">
        <f>VLOOKUP('BIN 1.1 Luchtgeluidsisolatie'!AI4,lokalentabel,6,FALSE)</f>
        <v>hoog</v>
      </c>
      <c r="AJ5" s="92" t="str">
        <f>VLOOKUP('BIN 1.1 Luchtgeluidsisolatie'!AJ4,lokalentabel,6,FALSE)</f>
        <v>laag</v>
      </c>
      <c r="AK5" s="92" t="str">
        <f>VLOOKUP('BIN 1.1 Luchtgeluidsisolatie'!AK4,lokalentabel,6,FALSE)</f>
        <v>hoog</v>
      </c>
      <c r="AL5" s="92" t="str">
        <f>VLOOKUP('BIN 1.1 Luchtgeluidsisolatie'!AL4,lokalentabel,6,FALSE)</f>
        <v>hoog</v>
      </c>
      <c r="AM5" s="92" t="str">
        <f>VLOOKUP('BIN 1.1 Luchtgeluidsisolatie'!AM4,lokalentabel,6,FALSE)</f>
        <v>hoog</v>
      </c>
      <c r="AN5" s="92" t="str">
        <f>VLOOKUP('BIN 1.1 Luchtgeluidsisolatie'!AN4,lokalentabel,6,FALSE)</f>
        <v>normaal</v>
      </c>
      <c r="AO5" s="92" t="str">
        <f>VLOOKUP('BIN 1.1 Luchtgeluidsisolatie'!AO4,lokalentabel,6,FALSE)</f>
        <v>normaal</v>
      </c>
      <c r="AP5" s="92" t="str">
        <f>VLOOKUP('BIN 1.1 Luchtgeluidsisolatie'!AP4,lokalentabel,6,FALSE)</f>
        <v>zeer hoog</v>
      </c>
      <c r="AQ5" s="92" t="str">
        <f>VLOOKUP('BIN 1.1 Luchtgeluidsisolatie'!AQ4,lokalentabel,6,FALSE)</f>
        <v>normaal</v>
      </c>
      <c r="AR5" s="92" t="str">
        <f>VLOOKUP('BIN 1.1 Luchtgeluidsisolatie'!AR4,lokalentabel,6,FALSE)</f>
        <v>normaal</v>
      </c>
      <c r="AS5" s="92" t="str">
        <f>VLOOKUP('BIN 1.1 Luchtgeluidsisolatie'!AS4,lokalentabel,6,FALSE)</f>
        <v>hoog</v>
      </c>
      <c r="AT5" s="92" t="str">
        <f>VLOOKUP('BIN 1.1 Luchtgeluidsisolatie'!AT4,lokalentabel,6,FALSE)</f>
        <v>laag</v>
      </c>
      <c r="AU5" s="92"/>
      <c r="AV5" s="114"/>
      <c r="AW5" s="92" t="str">
        <f>VLOOKUP('BIN 1.1 Luchtgeluidsisolatie'!AW4,lokalentabel,6,FALSE)</f>
        <v>laag</v>
      </c>
      <c r="AX5" s="92" t="str">
        <f>VLOOKUP('BIN 1.1 Luchtgeluidsisolatie'!AX4,lokalentabel,6,FALSE)</f>
        <v>zeer hoog</v>
      </c>
      <c r="AY5" s="92" t="str">
        <f>VLOOKUP('BIN 1.1 Luchtgeluidsisolatie'!AY4,lokalentabel,6,FALSE)</f>
        <v>laag</v>
      </c>
      <c r="AZ5" s="92" t="str">
        <f>VLOOKUP('BIN 1.1 Luchtgeluidsisolatie'!AZ4,lokalentabel,6,FALSE)</f>
        <v>normaal</v>
      </c>
      <c r="BA5" s="92" t="str">
        <f>VLOOKUP('BIN 1.1 Luchtgeluidsisolatie'!BA4,lokalentabel,6,FALSE)</f>
        <v>laag</v>
      </c>
      <c r="BB5" s="92" t="str">
        <f>VLOOKUP('BIN 1.1 Luchtgeluidsisolatie'!BB4,lokalentabel,6,FALSE)</f>
        <v>laag</v>
      </c>
    </row>
    <row r="6" spans="1:54">
      <c r="A6" s="5"/>
      <c r="B6" s="73"/>
      <c r="C6" s="99"/>
      <c r="D6" s="99"/>
      <c r="E6" s="73"/>
      <c r="F6" s="110"/>
      <c r="G6" s="72"/>
      <c r="H6" s="72"/>
      <c r="I6" s="72"/>
      <c r="J6" s="72"/>
      <c r="K6" s="72"/>
      <c r="L6" s="72"/>
      <c r="M6" s="72"/>
      <c r="N6" s="72"/>
      <c r="O6" s="72"/>
      <c r="P6" s="72"/>
      <c r="Q6" s="72"/>
      <c r="R6" s="72"/>
      <c r="S6" s="72"/>
      <c r="T6" s="115"/>
      <c r="U6" s="72"/>
      <c r="V6" s="72"/>
      <c r="W6" s="72"/>
      <c r="X6" s="72"/>
      <c r="Y6" s="72"/>
      <c r="Z6" s="72"/>
      <c r="AA6" s="72"/>
      <c r="AB6" s="72"/>
      <c r="AC6" s="72"/>
      <c r="AD6" s="72"/>
      <c r="AE6" s="72"/>
      <c r="AF6" s="72"/>
      <c r="AG6" s="72"/>
      <c r="AH6" s="72"/>
      <c r="AI6" s="72"/>
      <c r="AJ6" s="72"/>
      <c r="AK6" s="72"/>
      <c r="AL6" s="72"/>
      <c r="AM6" s="72"/>
      <c r="AN6" s="72"/>
      <c r="AO6" s="72"/>
      <c r="AP6" s="72"/>
      <c r="AQ6" s="72"/>
      <c r="AR6" s="72"/>
      <c r="AS6" s="72"/>
      <c r="AV6" s="117"/>
      <c r="AX6" s="72"/>
    </row>
    <row r="7" spans="1:54">
      <c r="A7" s="5"/>
      <c r="B7" s="312" t="s">
        <v>104</v>
      </c>
      <c r="C7" s="266"/>
      <c r="D7" s="266"/>
      <c r="E7" s="74"/>
      <c r="F7" s="111"/>
      <c r="G7" s="72"/>
      <c r="H7" s="72"/>
      <c r="I7" s="72"/>
      <c r="J7" s="72"/>
      <c r="K7" s="72"/>
      <c r="L7" s="72"/>
      <c r="M7" s="72"/>
      <c r="N7" s="72"/>
      <c r="O7" s="72"/>
      <c r="P7" s="72"/>
      <c r="Q7" s="72"/>
      <c r="R7" s="72"/>
      <c r="S7" s="72"/>
      <c r="T7" s="115"/>
      <c r="U7" s="72"/>
      <c r="V7" s="72"/>
      <c r="W7" s="72"/>
      <c r="X7" s="72"/>
      <c r="Y7" s="72"/>
      <c r="Z7" s="72"/>
      <c r="AA7" s="72"/>
      <c r="AB7" s="72"/>
      <c r="AC7" s="72"/>
      <c r="AD7" s="72"/>
      <c r="AE7" s="72"/>
      <c r="AF7" s="72"/>
      <c r="AG7" s="72"/>
      <c r="AH7" s="72"/>
      <c r="AI7" s="72"/>
      <c r="AJ7" s="72"/>
      <c r="AK7" s="72"/>
      <c r="AL7" s="72"/>
      <c r="AM7" s="72"/>
      <c r="AN7" s="72"/>
      <c r="AO7" s="72"/>
      <c r="AP7" s="72"/>
      <c r="AQ7" s="72"/>
      <c r="AR7" s="72"/>
      <c r="AS7" s="72"/>
      <c r="AV7" s="117"/>
      <c r="AX7" s="72"/>
    </row>
    <row r="8" spans="1:54">
      <c r="A8" s="5"/>
      <c r="B8" s="312"/>
      <c r="C8" s="266"/>
      <c r="D8" s="266"/>
      <c r="E8" s="73"/>
      <c r="F8" s="110"/>
      <c r="G8" s="72"/>
      <c r="H8" s="72"/>
      <c r="I8" s="72"/>
      <c r="J8" s="72"/>
      <c r="K8" s="72"/>
      <c r="L8" s="72"/>
      <c r="M8" s="72"/>
      <c r="N8" s="72"/>
      <c r="O8" s="72"/>
      <c r="P8" s="72"/>
      <c r="Q8" s="72"/>
      <c r="R8" s="72"/>
      <c r="S8" s="72"/>
      <c r="T8" s="115"/>
      <c r="U8" s="72"/>
      <c r="V8" s="72"/>
      <c r="W8" s="72"/>
      <c r="X8" s="72"/>
      <c r="Y8" s="72"/>
      <c r="Z8" s="72"/>
      <c r="AA8" s="72"/>
      <c r="AB8" s="72"/>
      <c r="AC8" s="72"/>
      <c r="AD8" s="72"/>
      <c r="AE8" s="72"/>
      <c r="AF8" s="72"/>
      <c r="AG8" s="72"/>
      <c r="AH8" s="72"/>
      <c r="AI8" s="72"/>
      <c r="AJ8" s="72"/>
      <c r="AK8" s="72"/>
      <c r="AL8" s="72"/>
      <c r="AM8" s="72"/>
      <c r="AN8" s="72"/>
      <c r="AO8" s="72"/>
      <c r="AP8" s="72"/>
      <c r="AQ8" s="72"/>
      <c r="AR8" s="72"/>
      <c r="AS8" s="72"/>
      <c r="AV8" s="117"/>
      <c r="AX8" s="72"/>
    </row>
    <row r="9" spans="1:54" s="126" customFormat="1">
      <c r="A9" s="261"/>
      <c r="B9" s="359" t="s">
        <v>18</v>
      </c>
      <c r="C9" s="267" t="str">
        <f>VLOOKUP(B9,lokalentabel,5,FALSE)</f>
        <v>normaal</v>
      </c>
      <c r="D9" s="267" t="str">
        <f>VLOOKUP(B9,lokalentabel,7,FALSE)</f>
        <v>neen</v>
      </c>
      <c r="E9" s="258"/>
      <c r="F9" s="259"/>
      <c r="G9" s="67">
        <f>VLOOKUP(G$5,kruis_lucht,MATCH('BIN 1.1 Luchtgeluidsisolatie'!$C9,lucht_zendlokaal,0)+1,FALSE)+IF($D9="neen",0,lucht_privacy)</f>
        <v>40</v>
      </c>
      <c r="H9" s="67">
        <f>VLOOKUP(H$5,kruis_lucht,MATCH('BIN 1.1 Luchtgeluidsisolatie'!$C9,lucht_zendlokaal,0)+1,FALSE)+IF($D9="neen",0,lucht_privacy)</f>
        <v>40</v>
      </c>
      <c r="I9" s="67">
        <f>VLOOKUP(I$5,kruis_lucht,MATCH('BIN 1.1 Luchtgeluidsisolatie'!$C9,lucht_zendlokaal,0)+1,FALSE)+IF($D9="neen",0,lucht_privacy)</f>
        <v>44</v>
      </c>
      <c r="J9" s="67">
        <f>VLOOKUP(J$5,kruis_lucht,MATCH('BIN 1.1 Luchtgeluidsisolatie'!$C9,lucht_zendlokaal,0)+1,FALSE)+IF($D9="neen",0,lucht_privacy)</f>
        <v>44</v>
      </c>
      <c r="K9" s="67">
        <f>VLOOKUP(K$5,kruis_lucht,MATCH('BIN 1.1 Luchtgeluidsisolatie'!$C9,lucht_zendlokaal,0)+1,FALSE)+IF($D9="neen",0,lucht_privacy)</f>
        <v>48</v>
      </c>
      <c r="L9" s="67">
        <f>VLOOKUP(L$5,kruis_lucht,MATCH('BIN 1.1 Luchtgeluidsisolatie'!$C9,lucht_zendlokaal,0)+1,FALSE)+IF($D9="neen",0,lucht_privacy)</f>
        <v>40</v>
      </c>
      <c r="M9" s="67">
        <f>VLOOKUP(M$5,kruis_lucht,MATCH('BIN 1.1 Luchtgeluidsisolatie'!$C9,lucht_zendlokaal,0)+1,FALSE)+IF($D9="neen",0,lucht_privacy)</f>
        <v>28</v>
      </c>
      <c r="N9" s="67">
        <f>VLOOKUP(N$5,kruis_lucht,MATCH('BIN 1.1 Luchtgeluidsisolatie'!$C9,lucht_zendlokaal,0)+1,FALSE)+IF($D9="neen",0,lucht_privacy)</f>
        <v>28</v>
      </c>
      <c r="O9" s="67">
        <f>VLOOKUP(O$5,kruis_lucht,MATCH('BIN 1.1 Luchtgeluidsisolatie'!$C9,lucht_zendlokaal,0)+1,FALSE)+IF($D9="neen",0,lucht_privacy)</f>
        <v>28</v>
      </c>
      <c r="P9" s="67">
        <f>VLOOKUP(P$5,kruis_lucht,MATCH('BIN 1.1 Luchtgeluidsisolatie'!$C9,lucht_zendlokaal,0)+1,FALSE)+IF($D9="neen",0,lucht_privacy)</f>
        <v>28</v>
      </c>
      <c r="Q9" s="67">
        <f>VLOOKUP(Q$5,kruis_lucht,MATCH('BIN 1.1 Luchtgeluidsisolatie'!$C9,lucht_zendlokaal,0)+1,FALSE)+IF($D9="neen",0,lucht_privacy)</f>
        <v>28</v>
      </c>
      <c r="R9" s="67">
        <f>VLOOKUP(R$5,kruis_lucht,MATCH('BIN 1.1 Luchtgeluidsisolatie'!$C9,lucht_zendlokaal,0)+1,FALSE)+IF($D9="neen",0,lucht_privacy)</f>
        <v>28</v>
      </c>
      <c r="S9" s="67"/>
      <c r="T9" s="260"/>
      <c r="U9" s="67">
        <f>VLOOKUP(U$5,kruis_lucht,MATCH('BIN 1.1 Luchtgeluidsisolatie'!$C9,lucht_zendlokaal,0)+1,FALSE)+IF($D9="neen",0,lucht_privacy)</f>
        <v>44</v>
      </c>
      <c r="V9" s="67">
        <f>VLOOKUP(V$5,kruis_lucht,MATCH('BIN 1.1 Luchtgeluidsisolatie'!$C9,lucht_zendlokaal,0)+1,FALSE)+IF($D9="neen",0,lucht_privacy)</f>
        <v>44</v>
      </c>
      <c r="W9" s="67">
        <f>VLOOKUP(W$5,kruis_lucht,MATCH('BIN 1.1 Luchtgeluidsisolatie'!$C9,lucht_zendlokaal,0)+1,FALSE)+IF($D9="neen",0,lucht_privacy)</f>
        <v>48</v>
      </c>
      <c r="X9" s="67">
        <f>VLOOKUP(X$5,kruis_lucht,MATCH('BIN 1.1 Luchtgeluidsisolatie'!$C9,lucht_zendlokaal,0)+1,FALSE)+IF($D9="neen",0,lucht_privacy)</f>
        <v>44</v>
      </c>
      <c r="Y9" s="67">
        <f>VLOOKUP(Y$5,kruis_lucht,MATCH('BIN 1.1 Luchtgeluidsisolatie'!$C9,lucht_zendlokaal,0)+1,FALSE)+IF($D9="neen",0,lucht_privacy)</f>
        <v>48</v>
      </c>
      <c r="Z9" s="284">
        <f>VLOOKUP(Z$5,kruis_lucht,MATCH('BIN 1.1 Luchtgeluidsisolatie'!$C9,lucht_zendlokaal,0)+1,FALSE)+IF($D9="neen",0,lucht_privacy)</f>
        <v>48</v>
      </c>
      <c r="AA9" s="284">
        <f>VLOOKUP(AA$5,kruis_lucht,MATCH('BIN 1.1 Luchtgeluidsisolatie'!$C9,lucht_zendlokaal,0)+1,FALSE)+IF($D9="neen",0,lucht_privacy)</f>
        <v>48</v>
      </c>
      <c r="AB9" s="67">
        <f>VLOOKUP(AB$5,kruis_lucht,MATCH('BIN 1.1 Luchtgeluidsisolatie'!$C9,lucht_zendlokaal,0)+1,FALSE)+IF($D9="neen",0,lucht_privacy)</f>
        <v>28</v>
      </c>
      <c r="AC9" s="67">
        <f>VLOOKUP(AC$5,kruis_lucht,MATCH('BIN 1.1 Luchtgeluidsisolatie'!$C9,lucht_zendlokaal,0)+1,FALSE)+IF($D9="neen",0,lucht_privacy)</f>
        <v>40</v>
      </c>
      <c r="AD9" s="67">
        <f>VLOOKUP(AD$5,kruis_lucht,MATCH('BIN 1.1 Luchtgeluidsisolatie'!$C9,lucht_zendlokaal,0)+1,FALSE)+IF($D9="neen",0,lucht_privacy)</f>
        <v>44</v>
      </c>
      <c r="AE9" s="67">
        <f>VLOOKUP(AE$5,kruis_lucht,MATCH('BIN 1.1 Luchtgeluidsisolatie'!$C9,lucht_zendlokaal,0)+1,FALSE)+IF($D9="neen",0,lucht_privacy)</f>
        <v>44</v>
      </c>
      <c r="AF9" s="67">
        <f>VLOOKUP(AF$5,kruis_lucht,MATCH('BIN 1.1 Luchtgeluidsisolatie'!$C9,lucht_zendlokaal,0)+1,FALSE)+IF($D9="neen",0,lucht_privacy)</f>
        <v>44</v>
      </c>
      <c r="AG9" s="67">
        <f>VLOOKUP(AG$5,kruis_lucht,MATCH('BIN 1.1 Luchtgeluidsisolatie'!$C9,lucht_zendlokaal,0)+1,FALSE)+IF($D9="neen",0,lucht_privacy)</f>
        <v>28</v>
      </c>
      <c r="AH9" s="67">
        <f>VLOOKUP(AH$5,kruis_lucht,MATCH('BIN 1.1 Luchtgeluidsisolatie'!$C9,lucht_zendlokaal,0)+1,FALSE)+IF($D9="neen",0,lucht_privacy)</f>
        <v>40</v>
      </c>
      <c r="AI9" s="67">
        <f>VLOOKUP(AI$5,kruis_lucht,MATCH('BIN 1.1 Luchtgeluidsisolatie'!$C9,lucht_zendlokaal,0)+1,FALSE)+IF($D9="neen",0,lucht_privacy)</f>
        <v>44</v>
      </c>
      <c r="AJ9" s="67">
        <f>VLOOKUP(AJ$5,kruis_lucht,MATCH('BIN 1.1 Luchtgeluidsisolatie'!$C9,lucht_zendlokaal,0)+1,FALSE)+IF($D9="neen",0,lucht_privacy)</f>
        <v>28</v>
      </c>
      <c r="AK9" s="67">
        <f>VLOOKUP(AK$5,kruis_lucht,MATCH('BIN 1.1 Luchtgeluidsisolatie'!$C9,lucht_zendlokaal,0)+1,FALSE)+IF($D9="neen",0,lucht_privacy)</f>
        <v>44</v>
      </c>
      <c r="AL9" s="67">
        <f>VLOOKUP(AL$5,kruis_lucht,MATCH('BIN 1.1 Luchtgeluidsisolatie'!$C9,lucht_zendlokaal,0)+1,FALSE)+IF($D9="neen",0,lucht_privacy)</f>
        <v>44</v>
      </c>
      <c r="AM9" s="67" t="s">
        <v>142</v>
      </c>
      <c r="AN9" s="67">
        <f>VLOOKUP(AN$5,kruis_lucht,MATCH('BIN 1.1 Luchtgeluidsisolatie'!$C9,lucht_zendlokaal,0)+1,FALSE)+IF($D9="neen",0,lucht_privacy)</f>
        <v>40</v>
      </c>
      <c r="AO9" s="67">
        <f>VLOOKUP(AO$5,kruis_lucht,MATCH('BIN 1.1 Luchtgeluidsisolatie'!$C9,lucht_zendlokaal,0)+1,FALSE)+IF($D9="neen",0,lucht_privacy)</f>
        <v>40</v>
      </c>
      <c r="AP9" s="67">
        <f>VLOOKUP(AP$5,kruis_lucht,MATCH('BIN 1.1 Luchtgeluidsisolatie'!$C9,lucht_zendlokaal,0)+1,FALSE)+IF($D9="neen",0,lucht_privacy)</f>
        <v>48</v>
      </c>
      <c r="AQ9" s="67">
        <f>VLOOKUP(AQ$5,kruis_lucht,MATCH('BIN 1.1 Luchtgeluidsisolatie'!$C9,lucht_zendlokaal,0)+1,FALSE)+IF($D9="neen",0,lucht_privacy)</f>
        <v>40</v>
      </c>
      <c r="AR9" s="67">
        <f>VLOOKUP(AR$5,kruis_lucht,MATCH('BIN 1.1 Luchtgeluidsisolatie'!$C9,lucht_zendlokaal,0)+1,FALSE)+IF($D9="neen",0,lucht_privacy)</f>
        <v>40</v>
      </c>
      <c r="AS9" s="67">
        <f>VLOOKUP(AS$5,kruis_lucht,MATCH('BIN 1.1 Luchtgeluidsisolatie'!$C9,lucht_zendlokaal,0)+1,FALSE)+IF($D9="neen",0,lucht_privacy)</f>
        <v>44</v>
      </c>
      <c r="AT9" s="67">
        <f>VLOOKUP(AT$5,kruis_lucht,MATCH('BIN 1.1 Luchtgeluidsisolatie'!$C9,lucht_zendlokaal,0)+1,FALSE)+IF($D9="neen",0,lucht_privacy)</f>
        <v>28</v>
      </c>
      <c r="AU9" s="67"/>
      <c r="AV9" s="260"/>
      <c r="AW9" s="67">
        <f>VLOOKUP(AW$5,kruis_lucht,MATCH('BIN 1.1 Luchtgeluidsisolatie'!$C9,lucht_zendlokaal,0)+1,FALSE)+IF($D9="neen",0,lucht_privacy)</f>
        <v>28</v>
      </c>
      <c r="AX9" s="67">
        <f>VLOOKUP(AX$5,kruis_lucht,MATCH('BIN 1.1 Luchtgeluidsisolatie'!$C9,lucht_zendlokaal,0)+1,FALSE)+IF($D9="neen",0,lucht_privacy)</f>
        <v>48</v>
      </c>
      <c r="AY9" s="67">
        <f>VLOOKUP(AY$5,kruis_lucht,MATCH('BIN 1.1 Luchtgeluidsisolatie'!$C9,lucht_zendlokaal,0)+1,FALSE)+IF($D9="neen",0,lucht_privacy)</f>
        <v>28</v>
      </c>
      <c r="AZ9" s="67">
        <f>VLOOKUP(AZ$5,kruis_lucht,MATCH('BIN 1.1 Luchtgeluidsisolatie'!$C9,lucht_zendlokaal,0)+1,FALSE)+IF($D9="neen",0,lucht_privacy)</f>
        <v>40</v>
      </c>
      <c r="BA9" s="67">
        <f>VLOOKUP(BA$5,kruis_lucht,MATCH('BIN 1.1 Luchtgeluidsisolatie'!$C9,lucht_zendlokaal,0)+1,FALSE)+IF($D9="neen",0,lucht_privacy)</f>
        <v>28</v>
      </c>
      <c r="BB9" s="67">
        <f>VLOOKUP(BB$5,kruis_lucht,MATCH('BIN 1.1 Luchtgeluidsisolatie'!$C9,lucht_zendlokaal,0)+1,FALSE)+IF($D9="neen",0,lucht_privacy)</f>
        <v>28</v>
      </c>
    </row>
    <row r="10" spans="1:54" s="273" customFormat="1" ht="15">
      <c r="A10" s="268"/>
      <c r="B10" s="359"/>
      <c r="C10" s="269"/>
      <c r="D10" s="269"/>
      <c r="E10" s="269"/>
      <c r="F10" s="270"/>
      <c r="G10" s="271">
        <f t="shared" ref="G10:K10" si="0">G9+lucht_verhoogd</f>
        <v>44</v>
      </c>
      <c r="H10" s="271">
        <f t="shared" si="0"/>
        <v>44</v>
      </c>
      <c r="I10" s="271">
        <f t="shared" si="0"/>
        <v>48</v>
      </c>
      <c r="J10" s="271">
        <f t="shared" si="0"/>
        <v>48</v>
      </c>
      <c r="K10" s="271">
        <f t="shared" si="0"/>
        <v>52</v>
      </c>
      <c r="L10" s="271">
        <f t="shared" ref="L10:R10" si="1">L9+lucht_verhoogd</f>
        <v>44</v>
      </c>
      <c r="M10" s="271">
        <f t="shared" si="1"/>
        <v>32</v>
      </c>
      <c r="N10" s="271">
        <f t="shared" si="1"/>
        <v>32</v>
      </c>
      <c r="O10" s="271">
        <f t="shared" si="1"/>
        <v>32</v>
      </c>
      <c r="P10" s="271">
        <f t="shared" si="1"/>
        <v>32</v>
      </c>
      <c r="Q10" s="271">
        <f t="shared" si="1"/>
        <v>32</v>
      </c>
      <c r="R10" s="271">
        <f t="shared" si="1"/>
        <v>32</v>
      </c>
      <c r="S10" s="271"/>
      <c r="T10" s="272"/>
      <c r="U10" s="271">
        <f t="shared" ref="U10:AC10" si="2">U9+lucht_verhoogd</f>
        <v>48</v>
      </c>
      <c r="V10" s="271">
        <f t="shared" si="2"/>
        <v>48</v>
      </c>
      <c r="W10" s="271">
        <f t="shared" si="2"/>
        <v>52</v>
      </c>
      <c r="X10" s="271">
        <f t="shared" si="2"/>
        <v>48</v>
      </c>
      <c r="Y10" s="271">
        <f t="shared" ref="Y10" si="3">Y9+lucht_verhoogd</f>
        <v>52</v>
      </c>
      <c r="Z10" s="285">
        <f t="shared" si="2"/>
        <v>52</v>
      </c>
      <c r="AA10" s="285">
        <f t="shared" si="2"/>
        <v>52</v>
      </c>
      <c r="AB10" s="271">
        <f t="shared" si="2"/>
        <v>32</v>
      </c>
      <c r="AC10" s="271">
        <f t="shared" si="2"/>
        <v>44</v>
      </c>
      <c r="AD10" s="271">
        <f t="shared" ref="AD10:AL10" si="4">AD9+lucht_verhoogd</f>
        <v>48</v>
      </c>
      <c r="AE10" s="271">
        <f t="shared" si="4"/>
        <v>48</v>
      </c>
      <c r="AF10" s="271">
        <f t="shared" si="4"/>
        <v>48</v>
      </c>
      <c r="AG10" s="271">
        <f t="shared" si="4"/>
        <v>32</v>
      </c>
      <c r="AH10" s="271">
        <f t="shared" si="4"/>
        <v>44</v>
      </c>
      <c r="AI10" s="271">
        <f t="shared" si="4"/>
        <v>48</v>
      </c>
      <c r="AJ10" s="271">
        <f t="shared" si="4"/>
        <v>32</v>
      </c>
      <c r="AK10" s="271">
        <f t="shared" si="4"/>
        <v>48</v>
      </c>
      <c r="AL10" s="271">
        <f t="shared" si="4"/>
        <v>48</v>
      </c>
      <c r="AM10" s="271" t="s">
        <v>142</v>
      </c>
      <c r="AN10" s="271">
        <f t="shared" ref="AN10:AS10" si="5">AN9+lucht_verhoogd</f>
        <v>44</v>
      </c>
      <c r="AO10" s="271">
        <f t="shared" si="5"/>
        <v>44</v>
      </c>
      <c r="AP10" s="271">
        <f t="shared" si="5"/>
        <v>52</v>
      </c>
      <c r="AQ10" s="271">
        <f t="shared" si="5"/>
        <v>44</v>
      </c>
      <c r="AR10" s="271">
        <f t="shared" si="5"/>
        <v>44</v>
      </c>
      <c r="AS10" s="271">
        <f t="shared" si="5"/>
        <v>48</v>
      </c>
      <c r="AT10" s="271">
        <f>AT9+lucht_verhoogd</f>
        <v>32</v>
      </c>
      <c r="AV10" s="274"/>
      <c r="AW10" s="271">
        <f t="shared" ref="AW10:BB10" si="6">AW9+lucht_verhoogd</f>
        <v>32</v>
      </c>
      <c r="AX10" s="271">
        <f t="shared" si="6"/>
        <v>52</v>
      </c>
      <c r="AY10" s="271">
        <f t="shared" si="6"/>
        <v>32</v>
      </c>
      <c r="AZ10" s="271">
        <f t="shared" si="6"/>
        <v>44</v>
      </c>
      <c r="BA10" s="271">
        <f t="shared" si="6"/>
        <v>32</v>
      </c>
      <c r="BB10" s="271">
        <f t="shared" si="6"/>
        <v>32</v>
      </c>
    </row>
    <row r="11" spans="1:54" s="126" customFormat="1">
      <c r="A11" s="257"/>
      <c r="B11" s="359" t="s">
        <v>20</v>
      </c>
      <c r="C11" s="267" t="str">
        <f>VLOOKUP(B11,lokalentabel,5,FALSE)</f>
        <v>normaal</v>
      </c>
      <c r="D11" s="267" t="str">
        <f>VLOOKUP(B11,lokalentabel,7,FALSE)</f>
        <v>neen</v>
      </c>
      <c r="E11" s="258"/>
      <c r="F11" s="259"/>
      <c r="G11" s="67">
        <f>VLOOKUP(G$5,kruis_lucht,MATCH('BIN 1.1 Luchtgeluidsisolatie'!$C11,lucht_zendlokaal,0)+1,FALSE)+IF($D11="neen",0,lucht_privacy)</f>
        <v>40</v>
      </c>
      <c r="H11" s="67">
        <f>VLOOKUP(H$5,kruis_lucht,MATCH('BIN 1.1 Luchtgeluidsisolatie'!$C11,lucht_zendlokaal,0)+1,FALSE)+IF($D11="neen",0,lucht_privacy)</f>
        <v>40</v>
      </c>
      <c r="I11" s="67">
        <f>VLOOKUP(I$5,kruis_lucht,MATCH('BIN 1.1 Luchtgeluidsisolatie'!$C11,lucht_zendlokaal,0)+1,FALSE)+IF($D11="neen",0,lucht_privacy)</f>
        <v>44</v>
      </c>
      <c r="J11" s="67">
        <f>VLOOKUP(J$5,kruis_lucht,MATCH('BIN 1.1 Luchtgeluidsisolatie'!$C11,lucht_zendlokaal,0)+1,FALSE)+IF($D11="neen",0,lucht_privacy)</f>
        <v>44</v>
      </c>
      <c r="K11" s="67">
        <f>VLOOKUP(K$5,kruis_lucht,MATCH('BIN 1.1 Luchtgeluidsisolatie'!$C11,lucht_zendlokaal,0)+1,FALSE)+IF($D11="neen",0,lucht_privacy)</f>
        <v>48</v>
      </c>
      <c r="L11" s="67">
        <f>VLOOKUP(L$5,kruis_lucht,MATCH('BIN 1.1 Luchtgeluidsisolatie'!$C11,lucht_zendlokaal,0)+1,FALSE)+IF($D11="neen",0,lucht_privacy)</f>
        <v>40</v>
      </c>
      <c r="M11" s="67">
        <f>VLOOKUP(M$5,kruis_lucht,MATCH('BIN 1.1 Luchtgeluidsisolatie'!$C11,lucht_zendlokaal,0)+1,FALSE)+IF($D11="neen",0,lucht_privacy)</f>
        <v>28</v>
      </c>
      <c r="N11" s="67">
        <f>VLOOKUP(N$5,kruis_lucht,MATCH('BIN 1.1 Luchtgeluidsisolatie'!$C11,lucht_zendlokaal,0)+1,FALSE)+IF($D11="neen",0,lucht_privacy)</f>
        <v>28</v>
      </c>
      <c r="O11" s="67">
        <f>VLOOKUP(O$5,kruis_lucht,MATCH('BIN 1.1 Luchtgeluidsisolatie'!$C11,lucht_zendlokaal,0)+1,FALSE)+IF($D11="neen",0,lucht_privacy)</f>
        <v>28</v>
      </c>
      <c r="P11" s="67">
        <f>VLOOKUP(P$5,kruis_lucht,MATCH('BIN 1.1 Luchtgeluidsisolatie'!$C11,lucht_zendlokaal,0)+1,FALSE)+IF($D11="neen",0,lucht_privacy)</f>
        <v>28</v>
      </c>
      <c r="Q11" s="67">
        <f>VLOOKUP(Q$5,kruis_lucht,MATCH('BIN 1.1 Luchtgeluidsisolatie'!$C11,lucht_zendlokaal,0)+1,FALSE)+IF($D11="neen",0,lucht_privacy)</f>
        <v>28</v>
      </c>
      <c r="R11" s="67">
        <f>VLOOKUP(R$5,kruis_lucht,MATCH('BIN 1.1 Luchtgeluidsisolatie'!$C11,lucht_zendlokaal,0)+1,FALSE)+IF($D11="neen",0,lucht_privacy)</f>
        <v>28</v>
      </c>
      <c r="S11" s="67"/>
      <c r="T11" s="260"/>
      <c r="U11" s="67">
        <f>VLOOKUP(U$5,kruis_lucht,MATCH('BIN 1.1 Luchtgeluidsisolatie'!$C11,lucht_zendlokaal,0)+1,FALSE)+IF($D11="neen",0,lucht_privacy)</f>
        <v>44</v>
      </c>
      <c r="V11" s="67">
        <f>VLOOKUP(V$5,kruis_lucht,MATCH('BIN 1.1 Luchtgeluidsisolatie'!$C11,lucht_zendlokaal,0)+1,FALSE)+IF($D11="neen",0,lucht_privacy)</f>
        <v>44</v>
      </c>
      <c r="W11" s="67">
        <f>VLOOKUP(W$5,kruis_lucht,MATCH('BIN 1.1 Luchtgeluidsisolatie'!$C11,lucht_zendlokaal,0)+1,FALSE)+IF($D11="neen",0,lucht_privacy)</f>
        <v>48</v>
      </c>
      <c r="X11" s="67">
        <f>VLOOKUP(X$5,kruis_lucht,MATCH('BIN 1.1 Luchtgeluidsisolatie'!$C11,lucht_zendlokaal,0)+1,FALSE)+IF($D11="neen",0,lucht_privacy)</f>
        <v>44</v>
      </c>
      <c r="Y11" s="67">
        <f>VLOOKUP(Y$5,kruis_lucht,MATCH('BIN 1.1 Luchtgeluidsisolatie'!$C11,lucht_zendlokaal,0)+1,FALSE)+IF($D11="neen",0,lucht_privacy)</f>
        <v>48</v>
      </c>
      <c r="Z11" s="284">
        <f>VLOOKUP(Z$5,kruis_lucht,MATCH('BIN 1.1 Luchtgeluidsisolatie'!$C11,lucht_zendlokaal,0)+1,FALSE)+IF($D11="neen",0,lucht_privacy)</f>
        <v>48</v>
      </c>
      <c r="AA11" s="284">
        <f>VLOOKUP(AA$5,kruis_lucht,MATCH('BIN 1.1 Luchtgeluidsisolatie'!$C11,lucht_zendlokaal,0)+1,FALSE)+IF($D11="neen",0,lucht_privacy)</f>
        <v>48</v>
      </c>
      <c r="AB11" s="67">
        <f>VLOOKUP(AB$5,kruis_lucht,MATCH('BIN 1.1 Luchtgeluidsisolatie'!$C11,lucht_zendlokaal,0)+1,FALSE)+IF($D11="neen",0,lucht_privacy)</f>
        <v>28</v>
      </c>
      <c r="AC11" s="67">
        <f>VLOOKUP(AC$5,kruis_lucht,MATCH('BIN 1.1 Luchtgeluidsisolatie'!$C11,lucht_zendlokaal,0)+1,FALSE)+IF($D11="neen",0,lucht_privacy)</f>
        <v>40</v>
      </c>
      <c r="AD11" s="67">
        <f>VLOOKUP(AD$5,kruis_lucht,MATCH('BIN 1.1 Luchtgeluidsisolatie'!$C11,lucht_zendlokaal,0)+1,FALSE)+IF($D11="neen",0,lucht_privacy)</f>
        <v>44</v>
      </c>
      <c r="AE11" s="67">
        <f>VLOOKUP(AE$5,kruis_lucht,MATCH('BIN 1.1 Luchtgeluidsisolatie'!$C11,lucht_zendlokaal,0)+1,FALSE)+IF($D11="neen",0,lucht_privacy)</f>
        <v>44</v>
      </c>
      <c r="AF11" s="67">
        <f>VLOOKUP(AF$5,kruis_lucht,MATCH('BIN 1.1 Luchtgeluidsisolatie'!$C11,lucht_zendlokaal,0)+1,FALSE)+IF($D11="neen",0,lucht_privacy)</f>
        <v>44</v>
      </c>
      <c r="AG11" s="67">
        <f>VLOOKUP(AG$5,kruis_lucht,MATCH('BIN 1.1 Luchtgeluidsisolatie'!$C11,lucht_zendlokaal,0)+1,FALSE)+IF($D11="neen",0,lucht_privacy)</f>
        <v>28</v>
      </c>
      <c r="AH11" s="67">
        <f>VLOOKUP(AH$5,kruis_lucht,MATCH('BIN 1.1 Luchtgeluidsisolatie'!$C11,lucht_zendlokaal,0)+1,FALSE)+IF($D11="neen",0,lucht_privacy)</f>
        <v>40</v>
      </c>
      <c r="AI11" s="67">
        <f>VLOOKUP(AI$5,kruis_lucht,MATCH('BIN 1.1 Luchtgeluidsisolatie'!$C11,lucht_zendlokaal,0)+1,FALSE)+IF($D11="neen",0,lucht_privacy)</f>
        <v>44</v>
      </c>
      <c r="AJ11" s="67">
        <f>VLOOKUP(AJ$5,kruis_lucht,MATCH('BIN 1.1 Luchtgeluidsisolatie'!$C11,lucht_zendlokaal,0)+1,FALSE)+IF($D11="neen",0,lucht_privacy)</f>
        <v>28</v>
      </c>
      <c r="AK11" s="67">
        <f>VLOOKUP(AK$5,kruis_lucht,MATCH('BIN 1.1 Luchtgeluidsisolatie'!$C11,lucht_zendlokaal,0)+1,FALSE)+IF($D11="neen",0,lucht_privacy)</f>
        <v>44</v>
      </c>
      <c r="AL11" s="67">
        <f>VLOOKUP(AL$5,kruis_lucht,MATCH('BIN 1.1 Luchtgeluidsisolatie'!$C11,lucht_zendlokaal,0)+1,FALSE)+IF($D11="neen",0,lucht_privacy)</f>
        <v>44</v>
      </c>
      <c r="AM11" s="67" t="s">
        <v>142</v>
      </c>
      <c r="AN11" s="67">
        <f>VLOOKUP(AN$5,kruis_lucht,MATCH('BIN 1.1 Luchtgeluidsisolatie'!$C11,lucht_zendlokaal,0)+1,FALSE)+IF($D11="neen",0,lucht_privacy)</f>
        <v>40</v>
      </c>
      <c r="AO11" s="67">
        <f>VLOOKUP(AO$5,kruis_lucht,MATCH('BIN 1.1 Luchtgeluidsisolatie'!$C11,lucht_zendlokaal,0)+1,FALSE)+IF($D11="neen",0,lucht_privacy)</f>
        <v>40</v>
      </c>
      <c r="AP11" s="67">
        <f>VLOOKUP(AP$5,kruis_lucht,MATCH('BIN 1.1 Luchtgeluidsisolatie'!$C11,lucht_zendlokaal,0)+1,FALSE)+IF($D11="neen",0,lucht_privacy)</f>
        <v>48</v>
      </c>
      <c r="AQ11" s="67">
        <f>VLOOKUP(AQ$5,kruis_lucht,MATCH('BIN 1.1 Luchtgeluidsisolatie'!$C11,lucht_zendlokaal,0)+1,FALSE)+IF($D11="neen",0,lucht_privacy)</f>
        <v>40</v>
      </c>
      <c r="AR11" s="67">
        <f>VLOOKUP(AR$5,kruis_lucht,MATCH('BIN 1.1 Luchtgeluidsisolatie'!$C11,lucht_zendlokaal,0)+1,FALSE)+IF($D11="neen",0,lucht_privacy)</f>
        <v>40</v>
      </c>
      <c r="AS11" s="67">
        <f>VLOOKUP(AS$5,kruis_lucht,MATCH('BIN 1.1 Luchtgeluidsisolatie'!$C11,lucht_zendlokaal,0)+1,FALSE)+IF($D11="neen",0,lucht_privacy)</f>
        <v>44</v>
      </c>
      <c r="AT11" s="67">
        <f>VLOOKUP(AT$5,kruis_lucht,MATCH('BIN 1.1 Luchtgeluidsisolatie'!$C11,lucht_zendlokaal,0)+1,FALSE)+IF($D11="neen",0,lucht_privacy)</f>
        <v>28</v>
      </c>
      <c r="AU11" s="67"/>
      <c r="AV11" s="260"/>
      <c r="AW11" s="67">
        <f>VLOOKUP(AW$5,kruis_lucht,MATCH('BIN 1.1 Luchtgeluidsisolatie'!$C11,lucht_zendlokaal,0)+1,FALSE)+IF($D11="neen",0,lucht_privacy)</f>
        <v>28</v>
      </c>
      <c r="AX11" s="67">
        <f>VLOOKUP(AX$5,kruis_lucht,MATCH('BIN 1.1 Luchtgeluidsisolatie'!$C11,lucht_zendlokaal,0)+1,FALSE)+IF($D11="neen",0,lucht_privacy)</f>
        <v>48</v>
      </c>
      <c r="AY11" s="67">
        <f>VLOOKUP(AY$5,kruis_lucht,MATCH('BIN 1.1 Luchtgeluidsisolatie'!$C11,lucht_zendlokaal,0)+1,FALSE)+IF($D11="neen",0,lucht_privacy)</f>
        <v>28</v>
      </c>
      <c r="AZ11" s="67">
        <f>VLOOKUP(AZ$5,kruis_lucht,MATCH('BIN 1.1 Luchtgeluidsisolatie'!$C11,lucht_zendlokaal,0)+1,FALSE)+IF($D11="neen",0,lucht_privacy)</f>
        <v>40</v>
      </c>
      <c r="BA11" s="67">
        <f>VLOOKUP(BA$5,kruis_lucht,MATCH('BIN 1.1 Luchtgeluidsisolatie'!$C11,lucht_zendlokaal,0)+1,FALSE)+IF($D11="neen",0,lucht_privacy)</f>
        <v>28</v>
      </c>
      <c r="BB11" s="67">
        <f>VLOOKUP(BB$5,kruis_lucht,MATCH('BIN 1.1 Luchtgeluidsisolatie'!$C11,lucht_zendlokaal,0)+1,FALSE)+IF($D11="neen",0,lucht_privacy)</f>
        <v>28</v>
      </c>
    </row>
    <row r="12" spans="1:54" s="280" customFormat="1">
      <c r="A12" s="275"/>
      <c r="B12" s="359"/>
      <c r="C12" s="276"/>
      <c r="D12" s="276"/>
      <c r="E12" s="276"/>
      <c r="F12" s="277"/>
      <c r="G12" s="278">
        <f t="shared" ref="G12:K12" si="7">G11+lucht_verhoogd</f>
        <v>44</v>
      </c>
      <c r="H12" s="278">
        <f t="shared" si="7"/>
        <v>44</v>
      </c>
      <c r="I12" s="278">
        <f t="shared" si="7"/>
        <v>48</v>
      </c>
      <c r="J12" s="278">
        <f t="shared" si="7"/>
        <v>48</v>
      </c>
      <c r="K12" s="278">
        <f t="shared" si="7"/>
        <v>52</v>
      </c>
      <c r="L12" s="278">
        <f t="shared" ref="L12:R12" si="8">L11+lucht_verhoogd</f>
        <v>44</v>
      </c>
      <c r="M12" s="278">
        <f t="shared" si="8"/>
        <v>32</v>
      </c>
      <c r="N12" s="278">
        <f t="shared" si="8"/>
        <v>32</v>
      </c>
      <c r="O12" s="278">
        <f t="shared" si="8"/>
        <v>32</v>
      </c>
      <c r="P12" s="278">
        <f t="shared" si="8"/>
        <v>32</v>
      </c>
      <c r="Q12" s="278">
        <f t="shared" si="8"/>
        <v>32</v>
      </c>
      <c r="R12" s="278">
        <f t="shared" si="8"/>
        <v>32</v>
      </c>
      <c r="S12" s="278"/>
      <c r="T12" s="279"/>
      <c r="U12" s="278">
        <f t="shared" ref="U12:AC12" si="9">U11+lucht_verhoogd</f>
        <v>48</v>
      </c>
      <c r="V12" s="278">
        <f t="shared" si="9"/>
        <v>48</v>
      </c>
      <c r="W12" s="278">
        <f t="shared" si="9"/>
        <v>52</v>
      </c>
      <c r="X12" s="278">
        <f t="shared" si="9"/>
        <v>48</v>
      </c>
      <c r="Y12" s="278">
        <f t="shared" ref="Y12" si="10">Y11+lucht_verhoogd</f>
        <v>52</v>
      </c>
      <c r="Z12" s="286">
        <f t="shared" si="9"/>
        <v>52</v>
      </c>
      <c r="AA12" s="286">
        <f t="shared" si="9"/>
        <v>52</v>
      </c>
      <c r="AB12" s="278">
        <f t="shared" si="9"/>
        <v>32</v>
      </c>
      <c r="AC12" s="278">
        <f t="shared" si="9"/>
        <v>44</v>
      </c>
      <c r="AD12" s="278">
        <f t="shared" ref="AD12:AL12" si="11">AD11+lucht_verhoogd</f>
        <v>48</v>
      </c>
      <c r="AE12" s="278">
        <f t="shared" si="11"/>
        <v>48</v>
      </c>
      <c r="AF12" s="278">
        <f t="shared" si="11"/>
        <v>48</v>
      </c>
      <c r="AG12" s="278">
        <f t="shared" si="11"/>
        <v>32</v>
      </c>
      <c r="AH12" s="278">
        <f t="shared" si="11"/>
        <v>44</v>
      </c>
      <c r="AI12" s="278">
        <f t="shared" si="11"/>
        <v>48</v>
      </c>
      <c r="AJ12" s="278">
        <f t="shared" si="11"/>
        <v>32</v>
      </c>
      <c r="AK12" s="278">
        <f t="shared" si="11"/>
        <v>48</v>
      </c>
      <c r="AL12" s="278">
        <f t="shared" si="11"/>
        <v>48</v>
      </c>
      <c r="AM12" s="278" t="s">
        <v>142</v>
      </c>
      <c r="AN12" s="278">
        <f t="shared" ref="AN12:AS12" si="12">AN11+lucht_verhoogd</f>
        <v>44</v>
      </c>
      <c r="AO12" s="278">
        <f t="shared" si="12"/>
        <v>44</v>
      </c>
      <c r="AP12" s="278">
        <f t="shared" si="12"/>
        <v>52</v>
      </c>
      <c r="AQ12" s="278">
        <f t="shared" si="12"/>
        <v>44</v>
      </c>
      <c r="AR12" s="278">
        <f t="shared" si="12"/>
        <v>44</v>
      </c>
      <c r="AS12" s="278">
        <f t="shared" si="12"/>
        <v>48</v>
      </c>
      <c r="AT12" s="278">
        <f>AT11+lucht_verhoogd</f>
        <v>32</v>
      </c>
      <c r="AV12" s="281"/>
      <c r="AW12" s="278">
        <f t="shared" ref="AW12:BB12" si="13">AW11+lucht_verhoogd</f>
        <v>32</v>
      </c>
      <c r="AX12" s="278">
        <f t="shared" si="13"/>
        <v>52</v>
      </c>
      <c r="AY12" s="278">
        <f t="shared" si="13"/>
        <v>32</v>
      </c>
      <c r="AZ12" s="278">
        <f t="shared" si="13"/>
        <v>44</v>
      </c>
      <c r="BA12" s="278">
        <f t="shared" si="13"/>
        <v>32</v>
      </c>
      <c r="BB12" s="278">
        <f t="shared" si="13"/>
        <v>32</v>
      </c>
    </row>
    <row r="13" spans="1:54" s="126" customFormat="1">
      <c r="A13" s="257"/>
      <c r="B13" s="359" t="s">
        <v>21</v>
      </c>
      <c r="C13" s="267" t="str">
        <f>VLOOKUP(B13,lokalentabel,5,FALSE)</f>
        <v>normaal</v>
      </c>
      <c r="D13" s="267" t="str">
        <f>VLOOKUP(B13,lokalentabel,7,FALSE)</f>
        <v>ja</v>
      </c>
      <c r="E13" s="258"/>
      <c r="F13" s="259"/>
      <c r="G13" s="67">
        <f>VLOOKUP(G$5,kruis_lucht,MATCH('BIN 1.1 Luchtgeluidsisolatie'!$C13,lucht_zendlokaal,0)+1,FALSE)+IF($D13="neen",0,lucht_privacy)</f>
        <v>44</v>
      </c>
      <c r="H13" s="67">
        <f>VLOOKUP(H$5,kruis_lucht,MATCH('BIN 1.1 Luchtgeluidsisolatie'!$C13,lucht_zendlokaal,0)+1,FALSE)+IF($D13="neen",0,lucht_privacy)</f>
        <v>44</v>
      </c>
      <c r="I13" s="67">
        <f>VLOOKUP(I$5,kruis_lucht,MATCH('BIN 1.1 Luchtgeluidsisolatie'!$C13,lucht_zendlokaal,0)+1,FALSE)+IF($D13="neen",0,lucht_privacy)</f>
        <v>48</v>
      </c>
      <c r="J13" s="67">
        <f>VLOOKUP(J$5,kruis_lucht,MATCH('BIN 1.1 Luchtgeluidsisolatie'!$C13,lucht_zendlokaal,0)+1,FALSE)+IF($D13="neen",0,lucht_privacy)</f>
        <v>48</v>
      </c>
      <c r="K13" s="67">
        <f>VLOOKUP(K$5,kruis_lucht,MATCH('BIN 1.1 Luchtgeluidsisolatie'!$C13,lucht_zendlokaal,0)+1,FALSE)+IF($D13="neen",0,lucht_privacy)</f>
        <v>52</v>
      </c>
      <c r="L13" s="67">
        <f>VLOOKUP(L$5,kruis_lucht,MATCH('BIN 1.1 Luchtgeluidsisolatie'!$C13,lucht_zendlokaal,0)+1,FALSE)+IF($D13="neen",0,lucht_privacy)</f>
        <v>44</v>
      </c>
      <c r="M13" s="67">
        <f>VLOOKUP(M$5,kruis_lucht,MATCH('BIN 1.1 Luchtgeluidsisolatie'!$C13,lucht_zendlokaal,0)+1,FALSE)+IF($D13="neen",0,lucht_privacy)</f>
        <v>32</v>
      </c>
      <c r="N13" s="67">
        <f>VLOOKUP(N$5,kruis_lucht,MATCH('BIN 1.1 Luchtgeluidsisolatie'!$C13,lucht_zendlokaal,0)+1,FALSE)+IF($D13="neen",0,lucht_privacy)</f>
        <v>32</v>
      </c>
      <c r="O13" s="67">
        <f>VLOOKUP(O$5,kruis_lucht,MATCH('BIN 1.1 Luchtgeluidsisolatie'!$C13,lucht_zendlokaal,0)+1,FALSE)+IF($D13="neen",0,lucht_privacy)</f>
        <v>32</v>
      </c>
      <c r="P13" s="67">
        <f>VLOOKUP(P$5,kruis_lucht,MATCH('BIN 1.1 Luchtgeluidsisolatie'!$C13,lucht_zendlokaal,0)+1,FALSE)+IF($D13="neen",0,lucht_privacy)</f>
        <v>32</v>
      </c>
      <c r="Q13" s="67">
        <f>VLOOKUP(Q$5,kruis_lucht,MATCH('BIN 1.1 Luchtgeluidsisolatie'!$C13,lucht_zendlokaal,0)+1,FALSE)+IF($D13="neen",0,lucht_privacy)</f>
        <v>32</v>
      </c>
      <c r="R13" s="67">
        <f>VLOOKUP(R$5,kruis_lucht,MATCH('BIN 1.1 Luchtgeluidsisolatie'!$C13,lucht_zendlokaal,0)+1,FALSE)+IF($D13="neen",0,lucht_privacy)</f>
        <v>32</v>
      </c>
      <c r="S13" s="67"/>
      <c r="T13" s="260"/>
      <c r="U13" s="67">
        <f>VLOOKUP(U$5,kruis_lucht,MATCH('BIN 1.1 Luchtgeluidsisolatie'!$C13,lucht_zendlokaal,0)+1,FALSE)+IF($D13="neen",0,lucht_privacy)</f>
        <v>48</v>
      </c>
      <c r="V13" s="67">
        <f>VLOOKUP(V$5,kruis_lucht,MATCH('BIN 1.1 Luchtgeluidsisolatie'!$C13,lucht_zendlokaal,0)+1,FALSE)+IF($D13="neen",0,lucht_privacy)</f>
        <v>48</v>
      </c>
      <c r="W13" s="67">
        <f>VLOOKUP(W$5,kruis_lucht,MATCH('BIN 1.1 Luchtgeluidsisolatie'!$C13,lucht_zendlokaal,0)+1,FALSE)+IF($D13="neen",0,lucht_privacy)</f>
        <v>52</v>
      </c>
      <c r="X13" s="67">
        <f>VLOOKUP(X$5,kruis_lucht,MATCH('BIN 1.1 Luchtgeluidsisolatie'!$C13,lucht_zendlokaal,0)+1,FALSE)+IF($D13="neen",0,lucht_privacy)</f>
        <v>48</v>
      </c>
      <c r="Y13" s="67">
        <f>VLOOKUP(Y$5,kruis_lucht,MATCH('BIN 1.1 Luchtgeluidsisolatie'!$C13,lucht_zendlokaal,0)+1,FALSE)+IF($D13="neen",0,lucht_privacy)</f>
        <v>52</v>
      </c>
      <c r="Z13" s="284">
        <f>VLOOKUP(Z$5,kruis_lucht,MATCH('BIN 1.1 Luchtgeluidsisolatie'!$C13,lucht_zendlokaal,0)+1,FALSE)+IF($D13="neen",0,lucht_privacy)</f>
        <v>52</v>
      </c>
      <c r="AA13" s="284">
        <f>VLOOKUP(AA$5,kruis_lucht,MATCH('BIN 1.1 Luchtgeluidsisolatie'!$C13,lucht_zendlokaal,0)+1,FALSE)+IF($D13="neen",0,lucht_privacy)</f>
        <v>52</v>
      </c>
      <c r="AB13" s="67">
        <f>VLOOKUP(AB$5,kruis_lucht,MATCH('BIN 1.1 Luchtgeluidsisolatie'!$C13,lucht_zendlokaal,0)+1,FALSE)+IF($D13="neen",0,lucht_privacy)</f>
        <v>32</v>
      </c>
      <c r="AC13" s="67">
        <f>VLOOKUP(AC$5,kruis_lucht,MATCH('BIN 1.1 Luchtgeluidsisolatie'!$C13,lucht_zendlokaal,0)+1,FALSE)+IF($D13="neen",0,lucht_privacy)</f>
        <v>44</v>
      </c>
      <c r="AD13" s="67">
        <f>VLOOKUP(AD$5,kruis_lucht,MATCH('BIN 1.1 Luchtgeluidsisolatie'!$C13,lucht_zendlokaal,0)+1,FALSE)+IF($D13="neen",0,lucht_privacy)</f>
        <v>48</v>
      </c>
      <c r="AE13" s="67">
        <f>VLOOKUP(AE$5,kruis_lucht,MATCH('BIN 1.1 Luchtgeluidsisolatie'!$C13,lucht_zendlokaal,0)+1,FALSE)+IF($D13="neen",0,lucht_privacy)</f>
        <v>48</v>
      </c>
      <c r="AF13" s="67">
        <f>VLOOKUP(AF$5,kruis_lucht,MATCH('BIN 1.1 Luchtgeluidsisolatie'!$C13,lucht_zendlokaal,0)+1,FALSE)+IF($D13="neen",0,lucht_privacy)</f>
        <v>48</v>
      </c>
      <c r="AG13" s="67">
        <f>VLOOKUP(AG$5,kruis_lucht,MATCH('BIN 1.1 Luchtgeluidsisolatie'!$C13,lucht_zendlokaal,0)+1,FALSE)+IF($D13="neen",0,lucht_privacy)</f>
        <v>32</v>
      </c>
      <c r="AH13" s="67">
        <f>VLOOKUP(AH$5,kruis_lucht,MATCH('BIN 1.1 Luchtgeluidsisolatie'!$C13,lucht_zendlokaal,0)+1,FALSE)+IF($D13="neen",0,lucht_privacy)</f>
        <v>44</v>
      </c>
      <c r="AI13" s="67">
        <f>VLOOKUP(AI$5,kruis_lucht,MATCH('BIN 1.1 Luchtgeluidsisolatie'!$C13,lucht_zendlokaal,0)+1,FALSE)+IF($D13="neen",0,lucht_privacy)</f>
        <v>48</v>
      </c>
      <c r="AJ13" s="67">
        <f>VLOOKUP(AJ$5,kruis_lucht,MATCH('BIN 1.1 Luchtgeluidsisolatie'!$C13,lucht_zendlokaal,0)+1,FALSE)+IF($D13="neen",0,lucht_privacy)</f>
        <v>32</v>
      </c>
      <c r="AK13" s="67">
        <f>VLOOKUP(AK$5,kruis_lucht,MATCH('BIN 1.1 Luchtgeluidsisolatie'!$C13,lucht_zendlokaal,0)+1,FALSE)+IF($D13="neen",0,lucht_privacy)</f>
        <v>48</v>
      </c>
      <c r="AL13" s="67">
        <f>VLOOKUP(AL$5,kruis_lucht,MATCH('BIN 1.1 Luchtgeluidsisolatie'!$C13,lucht_zendlokaal,0)+1,FALSE)+IF($D13="neen",0,lucht_privacy)</f>
        <v>48</v>
      </c>
      <c r="AM13" s="67" t="s">
        <v>142</v>
      </c>
      <c r="AN13" s="67">
        <f>VLOOKUP(AN$5,kruis_lucht,MATCH('BIN 1.1 Luchtgeluidsisolatie'!$C13,lucht_zendlokaal,0)+1,FALSE)+IF($D13="neen",0,lucht_privacy)</f>
        <v>44</v>
      </c>
      <c r="AO13" s="67" t="s">
        <v>142</v>
      </c>
      <c r="AP13" s="67">
        <f>VLOOKUP(AP$5,kruis_lucht,MATCH('BIN 1.1 Luchtgeluidsisolatie'!$C13,lucht_zendlokaal,0)+1,FALSE)+IF($D13="neen",0,lucht_privacy)</f>
        <v>52</v>
      </c>
      <c r="AQ13" s="67">
        <f>VLOOKUP(AQ$5,kruis_lucht,MATCH('BIN 1.1 Luchtgeluidsisolatie'!$C13,lucht_zendlokaal,0)+1,FALSE)+IF($D13="neen",0,lucht_privacy)</f>
        <v>44</v>
      </c>
      <c r="AR13" s="67" t="s">
        <v>142</v>
      </c>
      <c r="AS13" s="67">
        <f>VLOOKUP(AS$5,kruis_lucht,MATCH('BIN 1.1 Luchtgeluidsisolatie'!$C13,lucht_zendlokaal,0)+1,FALSE)+IF($D13="neen",0,lucht_privacy)</f>
        <v>48</v>
      </c>
      <c r="AT13" s="67">
        <f>VLOOKUP(AT$5,kruis_lucht,MATCH('BIN 1.1 Luchtgeluidsisolatie'!$C13,lucht_zendlokaal,0)+1,FALSE)+IF($D13="neen",0,lucht_privacy)</f>
        <v>32</v>
      </c>
      <c r="AU13" s="67"/>
      <c r="AV13" s="260"/>
      <c r="AW13" s="67">
        <f>VLOOKUP(AW$5,kruis_lucht,MATCH('BIN 1.1 Luchtgeluidsisolatie'!$C13,lucht_zendlokaal,0)+1,FALSE)+IF($D13="neen",0,lucht_privacy)</f>
        <v>32</v>
      </c>
      <c r="AX13" s="67">
        <f>VLOOKUP(AX$5,kruis_lucht,MATCH('BIN 1.1 Luchtgeluidsisolatie'!$C13,lucht_zendlokaal,0)+1,FALSE)+IF($D13="neen",0,lucht_privacy)</f>
        <v>52</v>
      </c>
      <c r="AY13" s="67">
        <f>VLOOKUP(AY$5,kruis_lucht,MATCH('BIN 1.1 Luchtgeluidsisolatie'!$C13,lucht_zendlokaal,0)+1,FALSE)+IF($D13="neen",0,lucht_privacy)</f>
        <v>32</v>
      </c>
      <c r="AZ13" s="67">
        <f>VLOOKUP(AZ$5,kruis_lucht,MATCH('BIN 1.1 Luchtgeluidsisolatie'!$C13,lucht_zendlokaal,0)+1,FALSE)+IF($D13="neen",0,lucht_privacy)</f>
        <v>44</v>
      </c>
      <c r="BA13" s="67">
        <f>VLOOKUP(BA$5,kruis_lucht,MATCH('BIN 1.1 Luchtgeluidsisolatie'!$C13,lucht_zendlokaal,0)+1,FALSE)+IF($D13="neen",0,lucht_privacy)</f>
        <v>32</v>
      </c>
      <c r="BB13" s="67">
        <f>VLOOKUP(BB$5,kruis_lucht,MATCH('BIN 1.1 Luchtgeluidsisolatie'!$C13,lucht_zendlokaal,0)+1,FALSE)+IF($D13="neen",0,lucht_privacy)</f>
        <v>32</v>
      </c>
    </row>
    <row r="14" spans="1:54" s="280" customFormat="1">
      <c r="A14" s="275"/>
      <c r="B14" s="359"/>
      <c r="C14" s="276"/>
      <c r="D14" s="276"/>
      <c r="E14" s="276"/>
      <c r="F14" s="277"/>
      <c r="G14" s="278">
        <f t="shared" ref="G14:K14" si="14">G13+lucht_verhoogd</f>
        <v>48</v>
      </c>
      <c r="H14" s="278">
        <f t="shared" si="14"/>
        <v>48</v>
      </c>
      <c r="I14" s="278">
        <f t="shared" si="14"/>
        <v>52</v>
      </c>
      <c r="J14" s="278">
        <f t="shared" si="14"/>
        <v>52</v>
      </c>
      <c r="K14" s="278">
        <f t="shared" si="14"/>
        <v>56</v>
      </c>
      <c r="L14" s="278">
        <f t="shared" ref="L14:R14" si="15">L13+lucht_verhoogd</f>
        <v>48</v>
      </c>
      <c r="M14" s="278">
        <f t="shared" si="15"/>
        <v>36</v>
      </c>
      <c r="N14" s="278">
        <f t="shared" si="15"/>
        <v>36</v>
      </c>
      <c r="O14" s="278">
        <f t="shared" si="15"/>
        <v>36</v>
      </c>
      <c r="P14" s="278">
        <f t="shared" si="15"/>
        <v>36</v>
      </c>
      <c r="Q14" s="278">
        <f t="shared" si="15"/>
        <v>36</v>
      </c>
      <c r="R14" s="278">
        <f t="shared" si="15"/>
        <v>36</v>
      </c>
      <c r="S14" s="278"/>
      <c r="T14" s="279"/>
      <c r="U14" s="278">
        <f t="shared" ref="U14:AC14" si="16">U13+lucht_verhoogd</f>
        <v>52</v>
      </c>
      <c r="V14" s="278">
        <f t="shared" si="16"/>
        <v>52</v>
      </c>
      <c r="W14" s="278">
        <f t="shared" si="16"/>
        <v>56</v>
      </c>
      <c r="X14" s="278">
        <f t="shared" si="16"/>
        <v>52</v>
      </c>
      <c r="Y14" s="278">
        <f t="shared" ref="Y14" si="17">Y13+lucht_verhoogd</f>
        <v>56</v>
      </c>
      <c r="Z14" s="286">
        <f t="shared" si="16"/>
        <v>56</v>
      </c>
      <c r="AA14" s="286">
        <f t="shared" si="16"/>
        <v>56</v>
      </c>
      <c r="AB14" s="278">
        <f t="shared" si="16"/>
        <v>36</v>
      </c>
      <c r="AC14" s="278">
        <f t="shared" si="16"/>
        <v>48</v>
      </c>
      <c r="AD14" s="278">
        <f t="shared" ref="AD14:AL14" si="18">AD13+lucht_verhoogd</f>
        <v>52</v>
      </c>
      <c r="AE14" s="278">
        <f t="shared" si="18"/>
        <v>52</v>
      </c>
      <c r="AF14" s="278">
        <f t="shared" si="18"/>
        <v>52</v>
      </c>
      <c r="AG14" s="278">
        <f t="shared" si="18"/>
        <v>36</v>
      </c>
      <c r="AH14" s="278">
        <f t="shared" si="18"/>
        <v>48</v>
      </c>
      <c r="AI14" s="278">
        <f t="shared" si="18"/>
        <v>52</v>
      </c>
      <c r="AJ14" s="278">
        <f t="shared" si="18"/>
        <v>36</v>
      </c>
      <c r="AK14" s="278">
        <f t="shared" si="18"/>
        <v>52</v>
      </c>
      <c r="AL14" s="278">
        <f t="shared" si="18"/>
        <v>52</v>
      </c>
      <c r="AM14" s="278" t="s">
        <v>142</v>
      </c>
      <c r="AN14" s="278">
        <f t="shared" ref="AN14" si="19">AN13+lucht_verhoogd</f>
        <v>48</v>
      </c>
      <c r="AO14" s="278" t="s">
        <v>142</v>
      </c>
      <c r="AP14" s="278">
        <f t="shared" ref="AP14:AQ14" si="20">AP13+lucht_verhoogd</f>
        <v>56</v>
      </c>
      <c r="AQ14" s="278">
        <f t="shared" si="20"/>
        <v>48</v>
      </c>
      <c r="AR14" s="278" t="s">
        <v>142</v>
      </c>
      <c r="AS14" s="278">
        <f t="shared" ref="AS14" si="21">AS13+lucht_verhoogd</f>
        <v>52</v>
      </c>
      <c r="AT14" s="278">
        <f>AT13+lucht_verhoogd</f>
        <v>36</v>
      </c>
      <c r="AV14" s="281"/>
      <c r="AW14" s="278">
        <f t="shared" ref="AW14:BB14" si="22">AW13+lucht_verhoogd</f>
        <v>36</v>
      </c>
      <c r="AX14" s="278">
        <f t="shared" si="22"/>
        <v>56</v>
      </c>
      <c r="AY14" s="278">
        <f t="shared" si="22"/>
        <v>36</v>
      </c>
      <c r="AZ14" s="278">
        <f t="shared" si="22"/>
        <v>48</v>
      </c>
      <c r="BA14" s="278">
        <f t="shared" si="22"/>
        <v>36</v>
      </c>
      <c r="BB14" s="278">
        <f t="shared" si="22"/>
        <v>36</v>
      </c>
    </row>
    <row r="15" spans="1:54" s="126" customFormat="1">
      <c r="A15" s="257"/>
      <c r="B15" s="359" t="s">
        <v>23</v>
      </c>
      <c r="C15" s="267" t="str">
        <f>VLOOKUP(B15,lokalentabel,5,FALSE)</f>
        <v>normaal</v>
      </c>
      <c r="D15" s="267" t="str">
        <f>VLOOKUP(B15,lokalentabel,7,FALSE)</f>
        <v>neen</v>
      </c>
      <c r="E15" s="258"/>
      <c r="F15" s="259"/>
      <c r="G15" s="67">
        <f>VLOOKUP(G$5,kruis_lucht,MATCH('BIN 1.1 Luchtgeluidsisolatie'!$C15,lucht_zendlokaal,0)+1,FALSE)+IF($D15="neen",0,lucht_privacy)</f>
        <v>40</v>
      </c>
      <c r="H15" s="67">
        <f>VLOOKUP(H$5,kruis_lucht,MATCH('BIN 1.1 Luchtgeluidsisolatie'!$C15,lucht_zendlokaal,0)+1,FALSE)+IF($D15="neen",0,lucht_privacy)</f>
        <v>40</v>
      </c>
      <c r="I15" s="67">
        <f>VLOOKUP(I$5,kruis_lucht,MATCH('BIN 1.1 Luchtgeluidsisolatie'!$C15,lucht_zendlokaal,0)+1,FALSE)+IF($D15="neen",0,lucht_privacy)</f>
        <v>44</v>
      </c>
      <c r="J15" s="67">
        <f>VLOOKUP(J$5,kruis_lucht,MATCH('BIN 1.1 Luchtgeluidsisolatie'!$C15,lucht_zendlokaal,0)+1,FALSE)+IF($D15="neen",0,lucht_privacy)</f>
        <v>44</v>
      </c>
      <c r="K15" s="67">
        <f>VLOOKUP(K$5,kruis_lucht,MATCH('BIN 1.1 Luchtgeluidsisolatie'!$C15,lucht_zendlokaal,0)+1,FALSE)+IF($D15="neen",0,lucht_privacy)</f>
        <v>48</v>
      </c>
      <c r="L15" s="67">
        <f>VLOOKUP(L$5,kruis_lucht,MATCH('BIN 1.1 Luchtgeluidsisolatie'!$C15,lucht_zendlokaal,0)+1,FALSE)+IF($D15="neen",0,lucht_privacy)</f>
        <v>40</v>
      </c>
      <c r="M15" s="67">
        <f>VLOOKUP(M$5,kruis_lucht,MATCH('BIN 1.1 Luchtgeluidsisolatie'!$C15,lucht_zendlokaal,0)+1,FALSE)+IF($D15="neen",0,lucht_privacy)</f>
        <v>28</v>
      </c>
      <c r="N15" s="67">
        <f>VLOOKUP(N$5,kruis_lucht,MATCH('BIN 1.1 Luchtgeluidsisolatie'!$C15,lucht_zendlokaal,0)+1,FALSE)+IF($D15="neen",0,lucht_privacy)</f>
        <v>28</v>
      </c>
      <c r="O15" s="67">
        <f>VLOOKUP(O$5,kruis_lucht,MATCH('BIN 1.1 Luchtgeluidsisolatie'!$C15,lucht_zendlokaal,0)+1,FALSE)+IF($D15="neen",0,lucht_privacy)</f>
        <v>28</v>
      </c>
      <c r="P15" s="67">
        <f>VLOOKUP(P$5,kruis_lucht,MATCH('BIN 1.1 Luchtgeluidsisolatie'!$C15,lucht_zendlokaal,0)+1,FALSE)+IF($D15="neen",0,lucht_privacy)</f>
        <v>28</v>
      </c>
      <c r="Q15" s="67">
        <f>VLOOKUP(Q$5,kruis_lucht,MATCH('BIN 1.1 Luchtgeluidsisolatie'!$C15,lucht_zendlokaal,0)+1,FALSE)+IF($D15="neen",0,lucht_privacy)</f>
        <v>28</v>
      </c>
      <c r="R15" s="67">
        <f>VLOOKUP(R$5,kruis_lucht,MATCH('BIN 1.1 Luchtgeluidsisolatie'!$C15,lucht_zendlokaal,0)+1,FALSE)+IF($D15="neen",0,lucht_privacy)</f>
        <v>28</v>
      </c>
      <c r="S15" s="67"/>
      <c r="T15" s="260"/>
      <c r="U15" s="67">
        <f>VLOOKUP(U$5,kruis_lucht,MATCH('BIN 1.1 Luchtgeluidsisolatie'!$C15,lucht_zendlokaal,0)+1,FALSE)+IF($D15="neen",0,lucht_privacy)</f>
        <v>44</v>
      </c>
      <c r="V15" s="67">
        <f>VLOOKUP(V$5,kruis_lucht,MATCH('BIN 1.1 Luchtgeluidsisolatie'!$C15,lucht_zendlokaal,0)+1,FALSE)+IF($D15="neen",0,lucht_privacy)</f>
        <v>44</v>
      </c>
      <c r="W15" s="67">
        <f>VLOOKUP(W$5,kruis_lucht,MATCH('BIN 1.1 Luchtgeluidsisolatie'!$C15,lucht_zendlokaal,0)+1,FALSE)+IF($D15="neen",0,lucht_privacy)</f>
        <v>48</v>
      </c>
      <c r="X15" s="67">
        <f>VLOOKUP(X$5,kruis_lucht,MATCH('BIN 1.1 Luchtgeluidsisolatie'!$C15,lucht_zendlokaal,0)+1,FALSE)+IF($D15="neen",0,lucht_privacy)</f>
        <v>44</v>
      </c>
      <c r="Y15" s="67">
        <f>VLOOKUP(Y$5,kruis_lucht,MATCH('BIN 1.1 Luchtgeluidsisolatie'!$C15,lucht_zendlokaal,0)+1,FALSE)+IF($D15="neen",0,lucht_privacy)</f>
        <v>48</v>
      </c>
      <c r="Z15" s="284">
        <f>VLOOKUP(Z$5,kruis_lucht,MATCH('BIN 1.1 Luchtgeluidsisolatie'!$C15,lucht_zendlokaal,0)+1,FALSE)+IF($D15="neen",0,lucht_privacy)</f>
        <v>48</v>
      </c>
      <c r="AA15" s="284">
        <f>VLOOKUP(AA$5,kruis_lucht,MATCH('BIN 1.1 Luchtgeluidsisolatie'!$C15,lucht_zendlokaal,0)+1,FALSE)+IF($D15="neen",0,lucht_privacy)</f>
        <v>48</v>
      </c>
      <c r="AB15" s="67">
        <f>VLOOKUP(AB$5,kruis_lucht,MATCH('BIN 1.1 Luchtgeluidsisolatie'!$C15,lucht_zendlokaal,0)+1,FALSE)+IF($D15="neen",0,lucht_privacy)</f>
        <v>28</v>
      </c>
      <c r="AC15" s="67">
        <f>VLOOKUP(AC$5,kruis_lucht,MATCH('BIN 1.1 Luchtgeluidsisolatie'!$C15,lucht_zendlokaal,0)+1,FALSE)+IF($D15="neen",0,lucht_privacy)</f>
        <v>40</v>
      </c>
      <c r="AD15" s="67">
        <f>VLOOKUP(AD$5,kruis_lucht,MATCH('BIN 1.1 Luchtgeluidsisolatie'!$C15,lucht_zendlokaal,0)+1,FALSE)+IF($D15="neen",0,lucht_privacy)</f>
        <v>44</v>
      </c>
      <c r="AE15" s="67">
        <f>VLOOKUP(AE$5,kruis_lucht,MATCH('BIN 1.1 Luchtgeluidsisolatie'!$C15,lucht_zendlokaal,0)+1,FALSE)+IF($D15="neen",0,lucht_privacy)</f>
        <v>44</v>
      </c>
      <c r="AF15" s="67">
        <f>VLOOKUP(AF$5,kruis_lucht,MATCH('BIN 1.1 Luchtgeluidsisolatie'!$C15,lucht_zendlokaal,0)+1,FALSE)+IF($D15="neen",0,lucht_privacy)</f>
        <v>44</v>
      </c>
      <c r="AG15" s="67">
        <f>VLOOKUP(AG$5,kruis_lucht,MATCH('BIN 1.1 Luchtgeluidsisolatie'!$C15,lucht_zendlokaal,0)+1,FALSE)+IF($D15="neen",0,lucht_privacy)</f>
        <v>28</v>
      </c>
      <c r="AH15" s="67">
        <f>VLOOKUP(AH$5,kruis_lucht,MATCH('BIN 1.1 Luchtgeluidsisolatie'!$C15,lucht_zendlokaal,0)+1,FALSE)+IF($D15="neen",0,lucht_privacy)</f>
        <v>40</v>
      </c>
      <c r="AI15" s="67">
        <f>VLOOKUP(AI$5,kruis_lucht,MATCH('BIN 1.1 Luchtgeluidsisolatie'!$C15,lucht_zendlokaal,0)+1,FALSE)+IF($D15="neen",0,lucht_privacy)</f>
        <v>44</v>
      </c>
      <c r="AJ15" s="67">
        <f>VLOOKUP(AJ$5,kruis_lucht,MATCH('BIN 1.1 Luchtgeluidsisolatie'!$C15,lucht_zendlokaal,0)+1,FALSE)+IF($D15="neen",0,lucht_privacy)</f>
        <v>28</v>
      </c>
      <c r="AK15" s="67">
        <f>VLOOKUP(AK$5,kruis_lucht,MATCH('BIN 1.1 Luchtgeluidsisolatie'!$C15,lucht_zendlokaal,0)+1,FALSE)+IF($D15="neen",0,lucht_privacy)</f>
        <v>44</v>
      </c>
      <c r="AL15" s="67">
        <f>VLOOKUP(AL$5,kruis_lucht,MATCH('BIN 1.1 Luchtgeluidsisolatie'!$C15,lucht_zendlokaal,0)+1,FALSE)+IF($D15="neen",0,lucht_privacy)</f>
        <v>44</v>
      </c>
      <c r="AM15" s="67" t="s">
        <v>142</v>
      </c>
      <c r="AN15" s="67">
        <f>VLOOKUP(AN$5,kruis_lucht,MATCH('BIN 1.1 Luchtgeluidsisolatie'!$C15,lucht_zendlokaal,0)+1,FALSE)+IF($D15="neen",0,lucht_privacy)</f>
        <v>40</v>
      </c>
      <c r="AO15" s="67" t="s">
        <v>142</v>
      </c>
      <c r="AP15" s="67">
        <f>VLOOKUP(AP$5,kruis_lucht,MATCH('BIN 1.1 Luchtgeluidsisolatie'!$C15,lucht_zendlokaal,0)+1,FALSE)+IF($D15="neen",0,lucht_privacy)</f>
        <v>48</v>
      </c>
      <c r="AQ15" s="67">
        <f>VLOOKUP(AQ$5,kruis_lucht,MATCH('BIN 1.1 Luchtgeluidsisolatie'!$C15,lucht_zendlokaal,0)+1,FALSE)+IF($D15="neen",0,lucht_privacy)</f>
        <v>40</v>
      </c>
      <c r="AR15" s="67" t="s">
        <v>142</v>
      </c>
      <c r="AS15" s="67">
        <f>VLOOKUP(AS$5,kruis_lucht,MATCH('BIN 1.1 Luchtgeluidsisolatie'!$C15,lucht_zendlokaal,0)+1,FALSE)+IF($D15="neen",0,lucht_privacy)</f>
        <v>44</v>
      </c>
      <c r="AT15" s="67">
        <f>VLOOKUP(AT$5,kruis_lucht,MATCH('BIN 1.1 Luchtgeluidsisolatie'!$C15,lucht_zendlokaal,0)+1,FALSE)+IF($D15="neen",0,lucht_privacy)</f>
        <v>28</v>
      </c>
      <c r="AU15" s="67"/>
      <c r="AV15" s="260"/>
      <c r="AW15" s="67">
        <f>VLOOKUP(AW$5,kruis_lucht,MATCH('BIN 1.1 Luchtgeluidsisolatie'!$C15,lucht_zendlokaal,0)+1,FALSE)+IF($D15="neen",0,lucht_privacy)</f>
        <v>28</v>
      </c>
      <c r="AX15" s="67">
        <f>VLOOKUP(AX$5,kruis_lucht,MATCH('BIN 1.1 Luchtgeluidsisolatie'!$C15,lucht_zendlokaal,0)+1,FALSE)+IF($D15="neen",0,lucht_privacy)</f>
        <v>48</v>
      </c>
      <c r="AY15" s="67">
        <f>VLOOKUP(AY$5,kruis_lucht,MATCH('BIN 1.1 Luchtgeluidsisolatie'!$C15,lucht_zendlokaal,0)+1,FALSE)+IF($D15="neen",0,lucht_privacy)</f>
        <v>28</v>
      </c>
      <c r="AZ15" s="67">
        <f>VLOOKUP(AZ$5,kruis_lucht,MATCH('BIN 1.1 Luchtgeluidsisolatie'!$C15,lucht_zendlokaal,0)+1,FALSE)+IF($D15="neen",0,lucht_privacy)</f>
        <v>40</v>
      </c>
      <c r="BA15" s="67">
        <f>VLOOKUP(BA$5,kruis_lucht,MATCH('BIN 1.1 Luchtgeluidsisolatie'!$C15,lucht_zendlokaal,0)+1,FALSE)+IF($D15="neen",0,lucht_privacy)</f>
        <v>28</v>
      </c>
      <c r="BB15" s="67">
        <f>VLOOKUP(BB$5,kruis_lucht,MATCH('BIN 1.1 Luchtgeluidsisolatie'!$C15,lucht_zendlokaal,0)+1,FALSE)+IF($D15="neen",0,lucht_privacy)</f>
        <v>28</v>
      </c>
    </row>
    <row r="16" spans="1:54" s="280" customFormat="1">
      <c r="A16" s="275"/>
      <c r="B16" s="359"/>
      <c r="C16" s="276"/>
      <c r="D16" s="276"/>
      <c r="E16" s="276"/>
      <c r="F16" s="277"/>
      <c r="G16" s="278">
        <f t="shared" ref="G16:K16" si="23">G15+lucht_verhoogd</f>
        <v>44</v>
      </c>
      <c r="H16" s="278">
        <f t="shared" si="23"/>
        <v>44</v>
      </c>
      <c r="I16" s="278">
        <f t="shared" si="23"/>
        <v>48</v>
      </c>
      <c r="J16" s="278">
        <f t="shared" si="23"/>
        <v>48</v>
      </c>
      <c r="K16" s="278">
        <f t="shared" si="23"/>
        <v>52</v>
      </c>
      <c r="L16" s="278">
        <f t="shared" ref="L16:R16" si="24">L15+lucht_verhoogd</f>
        <v>44</v>
      </c>
      <c r="M16" s="278">
        <f t="shared" si="24"/>
        <v>32</v>
      </c>
      <c r="N16" s="278">
        <f t="shared" si="24"/>
        <v>32</v>
      </c>
      <c r="O16" s="278">
        <f t="shared" si="24"/>
        <v>32</v>
      </c>
      <c r="P16" s="278">
        <f t="shared" si="24"/>
        <v>32</v>
      </c>
      <c r="Q16" s="278">
        <f t="shared" si="24"/>
        <v>32</v>
      </c>
      <c r="R16" s="278">
        <f t="shared" si="24"/>
        <v>32</v>
      </c>
      <c r="S16" s="278"/>
      <c r="T16" s="279"/>
      <c r="U16" s="278">
        <f t="shared" ref="U16:AC16" si="25">U15+lucht_verhoogd</f>
        <v>48</v>
      </c>
      <c r="V16" s="278">
        <f t="shared" si="25"/>
        <v>48</v>
      </c>
      <c r="W16" s="278">
        <f t="shared" si="25"/>
        <v>52</v>
      </c>
      <c r="X16" s="278">
        <f t="shared" si="25"/>
        <v>48</v>
      </c>
      <c r="Y16" s="278">
        <f t="shared" ref="Y16" si="26">Y15+lucht_verhoogd</f>
        <v>52</v>
      </c>
      <c r="Z16" s="286">
        <f t="shared" si="25"/>
        <v>52</v>
      </c>
      <c r="AA16" s="286">
        <f t="shared" si="25"/>
        <v>52</v>
      </c>
      <c r="AB16" s="278">
        <f t="shared" si="25"/>
        <v>32</v>
      </c>
      <c r="AC16" s="278">
        <f t="shared" si="25"/>
        <v>44</v>
      </c>
      <c r="AD16" s="278">
        <f t="shared" ref="AD16:AL16" si="27">AD15+lucht_verhoogd</f>
        <v>48</v>
      </c>
      <c r="AE16" s="278">
        <f t="shared" si="27"/>
        <v>48</v>
      </c>
      <c r="AF16" s="278">
        <f t="shared" si="27"/>
        <v>48</v>
      </c>
      <c r="AG16" s="278">
        <f t="shared" si="27"/>
        <v>32</v>
      </c>
      <c r="AH16" s="278">
        <f t="shared" si="27"/>
        <v>44</v>
      </c>
      <c r="AI16" s="278">
        <f t="shared" si="27"/>
        <v>48</v>
      </c>
      <c r="AJ16" s="278">
        <f t="shared" si="27"/>
        <v>32</v>
      </c>
      <c r="AK16" s="278">
        <f t="shared" si="27"/>
        <v>48</v>
      </c>
      <c r="AL16" s="278">
        <f t="shared" si="27"/>
        <v>48</v>
      </c>
      <c r="AM16" s="278" t="s">
        <v>142</v>
      </c>
      <c r="AN16" s="278">
        <f t="shared" ref="AN16" si="28">AN15+lucht_verhoogd</f>
        <v>44</v>
      </c>
      <c r="AO16" s="278" t="s">
        <v>142</v>
      </c>
      <c r="AP16" s="278">
        <f t="shared" ref="AP16:AQ16" si="29">AP15+lucht_verhoogd</f>
        <v>52</v>
      </c>
      <c r="AQ16" s="278">
        <f t="shared" si="29"/>
        <v>44</v>
      </c>
      <c r="AR16" s="278" t="s">
        <v>142</v>
      </c>
      <c r="AS16" s="278">
        <f t="shared" ref="AS16" si="30">AS15+lucht_verhoogd</f>
        <v>48</v>
      </c>
      <c r="AT16" s="278">
        <f>AT15+lucht_verhoogd</f>
        <v>32</v>
      </c>
      <c r="AV16" s="281"/>
      <c r="AW16" s="278">
        <f t="shared" ref="AW16:BB16" si="31">AW15+lucht_verhoogd</f>
        <v>32</v>
      </c>
      <c r="AX16" s="278">
        <f t="shared" si="31"/>
        <v>52</v>
      </c>
      <c r="AY16" s="278">
        <f t="shared" si="31"/>
        <v>32</v>
      </c>
      <c r="AZ16" s="278">
        <f t="shared" si="31"/>
        <v>44</v>
      </c>
      <c r="BA16" s="278">
        <f t="shared" si="31"/>
        <v>32</v>
      </c>
      <c r="BB16" s="278">
        <f t="shared" si="31"/>
        <v>32</v>
      </c>
    </row>
    <row r="17" spans="1:54" s="126" customFormat="1">
      <c r="A17" s="257"/>
      <c r="B17" s="359" t="s">
        <v>24</v>
      </c>
      <c r="C17" s="267" t="str">
        <f>VLOOKUP(B17,lokalentabel,5,FALSE)</f>
        <v>normaal</v>
      </c>
      <c r="D17" s="267" t="str">
        <f>VLOOKUP(B17,lokalentabel,7,FALSE)</f>
        <v>neen</v>
      </c>
      <c r="E17" s="258"/>
      <c r="F17" s="259"/>
      <c r="G17" s="67" t="s">
        <v>142</v>
      </c>
      <c r="H17" s="67" t="s">
        <v>142</v>
      </c>
      <c r="I17" s="67">
        <f>VLOOKUP(I$5,kruis_lucht,MATCH('BIN 1.1 Luchtgeluidsisolatie'!$C17,lucht_zendlokaal,0)+1,FALSE)+IF($D17="neen",0,lucht_privacy)</f>
        <v>44</v>
      </c>
      <c r="J17" s="67">
        <f>VLOOKUP(J$5,kruis_lucht,MATCH('BIN 1.1 Luchtgeluidsisolatie'!$C17,lucht_zendlokaal,0)+1,FALSE)+IF($D17="neen",0,lucht_privacy)</f>
        <v>44</v>
      </c>
      <c r="K17" s="67">
        <f>VLOOKUP(K$5,kruis_lucht,MATCH('BIN 1.1 Luchtgeluidsisolatie'!$C17,lucht_zendlokaal,0)+1,FALSE)+IF($D17="neen",0,lucht_privacy)</f>
        <v>48</v>
      </c>
      <c r="L17" s="67">
        <f>VLOOKUP(L$5,kruis_lucht,MATCH('BIN 1.1 Luchtgeluidsisolatie'!$C17,lucht_zendlokaal,0)+1,FALSE)+IF($D17="neen",0,lucht_privacy)</f>
        <v>40</v>
      </c>
      <c r="M17" s="67">
        <f>VLOOKUP(M$5,kruis_lucht,MATCH('BIN 1.1 Luchtgeluidsisolatie'!$C17,lucht_zendlokaal,0)+1,FALSE)+IF($D17="neen",0,lucht_privacy)</f>
        <v>28</v>
      </c>
      <c r="N17" s="67">
        <f>VLOOKUP(N$5,kruis_lucht,MATCH('BIN 1.1 Luchtgeluidsisolatie'!$C17,lucht_zendlokaal,0)+1,FALSE)+IF($D17="neen",0,lucht_privacy)</f>
        <v>28</v>
      </c>
      <c r="O17" s="67">
        <f>VLOOKUP(O$5,kruis_lucht,MATCH('BIN 1.1 Luchtgeluidsisolatie'!$C17,lucht_zendlokaal,0)+1,FALSE)+IF($D17="neen",0,lucht_privacy)</f>
        <v>28</v>
      </c>
      <c r="P17" s="67">
        <f>VLOOKUP(P$5,kruis_lucht,MATCH('BIN 1.1 Luchtgeluidsisolatie'!$C17,lucht_zendlokaal,0)+1,FALSE)+IF($D17="neen",0,lucht_privacy)</f>
        <v>28</v>
      </c>
      <c r="Q17" s="67">
        <f>VLOOKUP(Q$5,kruis_lucht,MATCH('BIN 1.1 Luchtgeluidsisolatie'!$C17,lucht_zendlokaal,0)+1,FALSE)+IF($D17="neen",0,lucht_privacy)</f>
        <v>28</v>
      </c>
      <c r="R17" s="67">
        <f>VLOOKUP(R$5,kruis_lucht,MATCH('BIN 1.1 Luchtgeluidsisolatie'!$C17,lucht_zendlokaal,0)+1,FALSE)+IF($D17="neen",0,lucht_privacy)</f>
        <v>28</v>
      </c>
      <c r="S17" s="67"/>
      <c r="T17" s="260"/>
      <c r="U17" s="67">
        <f>VLOOKUP(U$5,kruis_lucht,MATCH('BIN 1.1 Luchtgeluidsisolatie'!$C17,lucht_zendlokaal,0)+1,FALSE)+IF($D17="neen",0,lucht_privacy)</f>
        <v>44</v>
      </c>
      <c r="V17" s="67">
        <f>VLOOKUP(V$5,kruis_lucht,MATCH('BIN 1.1 Luchtgeluidsisolatie'!$C17,lucht_zendlokaal,0)+1,FALSE)+IF($D17="neen",0,lucht_privacy)</f>
        <v>44</v>
      </c>
      <c r="W17" s="67">
        <f>VLOOKUP(W$5,kruis_lucht,MATCH('BIN 1.1 Luchtgeluidsisolatie'!$C17,lucht_zendlokaal,0)+1,FALSE)+IF($D17="neen",0,lucht_privacy)</f>
        <v>48</v>
      </c>
      <c r="X17" s="67">
        <f>VLOOKUP(X$5,kruis_lucht,MATCH('BIN 1.1 Luchtgeluidsisolatie'!$C17,lucht_zendlokaal,0)+1,FALSE)+IF($D17="neen",0,lucht_privacy)</f>
        <v>44</v>
      </c>
      <c r="Y17" s="67">
        <f>VLOOKUP(Y$5,kruis_lucht,MATCH('BIN 1.1 Luchtgeluidsisolatie'!$C17,lucht_zendlokaal,0)+1,FALSE)+IF($D17="neen",0,lucht_privacy)</f>
        <v>48</v>
      </c>
      <c r="Z17" s="284">
        <f>VLOOKUP(Z$5,kruis_lucht,MATCH('BIN 1.1 Luchtgeluidsisolatie'!$C17,lucht_zendlokaal,0)+1,FALSE)+IF($D17="neen",0,lucht_privacy)</f>
        <v>48</v>
      </c>
      <c r="AA17" s="284">
        <f>VLOOKUP(AA$5,kruis_lucht,MATCH('BIN 1.1 Luchtgeluidsisolatie'!$C17,lucht_zendlokaal,0)+1,FALSE)+IF($D17="neen",0,lucht_privacy)</f>
        <v>48</v>
      </c>
      <c r="AB17" s="67">
        <f>VLOOKUP(AB$5,kruis_lucht,MATCH('BIN 1.1 Luchtgeluidsisolatie'!$C17,lucht_zendlokaal,0)+1,FALSE)+IF($D17="neen",0,lucht_privacy)</f>
        <v>28</v>
      </c>
      <c r="AC17" s="67">
        <f>VLOOKUP(AC$5,kruis_lucht,MATCH('BIN 1.1 Luchtgeluidsisolatie'!$C17,lucht_zendlokaal,0)+1,FALSE)+IF($D17="neen",0,lucht_privacy)</f>
        <v>40</v>
      </c>
      <c r="AD17" s="67">
        <f>VLOOKUP(AD$5,kruis_lucht,MATCH('BIN 1.1 Luchtgeluidsisolatie'!$C17,lucht_zendlokaal,0)+1,FALSE)+IF($D17="neen",0,lucht_privacy)</f>
        <v>44</v>
      </c>
      <c r="AE17" s="67">
        <f>VLOOKUP(AE$5,kruis_lucht,MATCH('BIN 1.1 Luchtgeluidsisolatie'!$C17,lucht_zendlokaal,0)+1,FALSE)+IF($D17="neen",0,lucht_privacy)</f>
        <v>44</v>
      </c>
      <c r="AF17" s="67">
        <f>VLOOKUP(AF$5,kruis_lucht,MATCH('BIN 1.1 Luchtgeluidsisolatie'!$C17,lucht_zendlokaal,0)+1,FALSE)+IF($D17="neen",0,lucht_privacy)</f>
        <v>44</v>
      </c>
      <c r="AG17" s="67">
        <f>VLOOKUP(AG$5,kruis_lucht,MATCH('BIN 1.1 Luchtgeluidsisolatie'!$C17,lucht_zendlokaal,0)+1,FALSE)+IF($D17="neen",0,lucht_privacy)</f>
        <v>28</v>
      </c>
      <c r="AH17" s="67">
        <f>VLOOKUP(AH$5,kruis_lucht,MATCH('BIN 1.1 Luchtgeluidsisolatie'!$C17,lucht_zendlokaal,0)+1,FALSE)+IF($D17="neen",0,lucht_privacy)</f>
        <v>40</v>
      </c>
      <c r="AI17" s="67">
        <f>VLOOKUP(AI$5,kruis_lucht,MATCH('BIN 1.1 Luchtgeluidsisolatie'!$C17,lucht_zendlokaal,0)+1,FALSE)+IF($D17="neen",0,lucht_privacy)</f>
        <v>44</v>
      </c>
      <c r="AJ17" s="67">
        <f>VLOOKUP(AJ$5,kruis_lucht,MATCH('BIN 1.1 Luchtgeluidsisolatie'!$C17,lucht_zendlokaal,0)+1,FALSE)+IF($D17="neen",0,lucht_privacy)</f>
        <v>28</v>
      </c>
      <c r="AK17" s="67">
        <f>VLOOKUP(AK$5,kruis_lucht,MATCH('BIN 1.1 Luchtgeluidsisolatie'!$C17,lucht_zendlokaal,0)+1,FALSE)+IF($D17="neen",0,lucht_privacy)</f>
        <v>44</v>
      </c>
      <c r="AL17" s="67" t="s">
        <v>142</v>
      </c>
      <c r="AM17" s="67" t="s">
        <v>142</v>
      </c>
      <c r="AN17" s="67" t="s">
        <v>142</v>
      </c>
      <c r="AO17" s="67" t="s">
        <v>142</v>
      </c>
      <c r="AP17" s="67">
        <f>VLOOKUP(AP$5,kruis_lucht,MATCH('BIN 1.1 Luchtgeluidsisolatie'!$C17,lucht_zendlokaal,0)+1,FALSE)+IF($D17="neen",0,lucht_privacy)</f>
        <v>48</v>
      </c>
      <c r="AQ17" s="67" t="s">
        <v>142</v>
      </c>
      <c r="AR17" s="67" t="s">
        <v>142</v>
      </c>
      <c r="AS17" s="67" t="s">
        <v>142</v>
      </c>
      <c r="AT17" s="67">
        <f>VLOOKUP(AT$5,kruis_lucht,MATCH('BIN 1.1 Luchtgeluidsisolatie'!$C17,lucht_zendlokaal,0)+1,FALSE)+IF($D17="neen",0,lucht_privacy)</f>
        <v>28</v>
      </c>
      <c r="AU17" s="67"/>
      <c r="AV17" s="260"/>
      <c r="AW17" s="67">
        <f>VLOOKUP(AW$5,kruis_lucht,MATCH('BIN 1.1 Luchtgeluidsisolatie'!$C17,lucht_zendlokaal,0)+1,FALSE)+IF($D17="neen",0,lucht_privacy)</f>
        <v>28</v>
      </c>
      <c r="AX17" s="67">
        <f>VLOOKUP(AX$5,kruis_lucht,MATCH('BIN 1.1 Luchtgeluidsisolatie'!$C17,lucht_zendlokaal,0)+1,FALSE)+IF($D17="neen",0,lucht_privacy)</f>
        <v>48</v>
      </c>
      <c r="AY17" s="67">
        <f>VLOOKUP(AY$5,kruis_lucht,MATCH('BIN 1.1 Luchtgeluidsisolatie'!$C17,lucht_zendlokaal,0)+1,FALSE)+IF($D17="neen",0,lucht_privacy)</f>
        <v>28</v>
      </c>
      <c r="AZ17" s="67">
        <f>VLOOKUP(AZ$5,kruis_lucht,MATCH('BIN 1.1 Luchtgeluidsisolatie'!$C17,lucht_zendlokaal,0)+1,FALSE)+IF($D17="neen",0,lucht_privacy)</f>
        <v>40</v>
      </c>
      <c r="BA17" s="67">
        <f>VLOOKUP(BA$5,kruis_lucht,MATCH('BIN 1.1 Luchtgeluidsisolatie'!$C17,lucht_zendlokaal,0)+1,FALSE)+IF($D17="neen",0,lucht_privacy)</f>
        <v>28</v>
      </c>
      <c r="BB17" s="67">
        <f>VLOOKUP(BB$5,kruis_lucht,MATCH('BIN 1.1 Luchtgeluidsisolatie'!$C17,lucht_zendlokaal,0)+1,FALSE)+IF($D17="neen",0,lucht_privacy)</f>
        <v>28</v>
      </c>
    </row>
    <row r="18" spans="1:54" s="280" customFormat="1">
      <c r="A18" s="275"/>
      <c r="B18" s="359"/>
      <c r="C18" s="276"/>
      <c r="D18" s="276"/>
      <c r="E18" s="276"/>
      <c r="F18" s="277"/>
      <c r="G18" s="278" t="s">
        <v>142</v>
      </c>
      <c r="H18" s="278" t="s">
        <v>142</v>
      </c>
      <c r="I18" s="278">
        <f t="shared" ref="I18:K18" si="32">I17+lucht_verhoogd</f>
        <v>48</v>
      </c>
      <c r="J18" s="278">
        <f t="shared" si="32"/>
        <v>48</v>
      </c>
      <c r="K18" s="278">
        <f t="shared" si="32"/>
        <v>52</v>
      </c>
      <c r="L18" s="278">
        <f t="shared" ref="L18:R18" si="33">L17+lucht_verhoogd</f>
        <v>44</v>
      </c>
      <c r="M18" s="278">
        <f t="shared" si="33"/>
        <v>32</v>
      </c>
      <c r="N18" s="278">
        <f t="shared" si="33"/>
        <v>32</v>
      </c>
      <c r="O18" s="278">
        <f t="shared" si="33"/>
        <v>32</v>
      </c>
      <c r="P18" s="278">
        <f t="shared" si="33"/>
        <v>32</v>
      </c>
      <c r="Q18" s="278">
        <f t="shared" si="33"/>
        <v>32</v>
      </c>
      <c r="R18" s="278">
        <f t="shared" si="33"/>
        <v>32</v>
      </c>
      <c r="S18" s="278"/>
      <c r="T18" s="279"/>
      <c r="U18" s="278">
        <f t="shared" ref="U18:AC18" si="34">U17+lucht_verhoogd</f>
        <v>48</v>
      </c>
      <c r="V18" s="278">
        <f t="shared" si="34"/>
        <v>48</v>
      </c>
      <c r="W18" s="278">
        <f t="shared" si="34"/>
        <v>52</v>
      </c>
      <c r="X18" s="278">
        <f t="shared" si="34"/>
        <v>48</v>
      </c>
      <c r="Y18" s="278">
        <f t="shared" ref="Y18" si="35">Y17+lucht_verhoogd</f>
        <v>52</v>
      </c>
      <c r="Z18" s="286">
        <f t="shared" si="34"/>
        <v>52</v>
      </c>
      <c r="AA18" s="286">
        <f t="shared" si="34"/>
        <v>52</v>
      </c>
      <c r="AB18" s="278">
        <f t="shared" si="34"/>
        <v>32</v>
      </c>
      <c r="AC18" s="278">
        <f t="shared" si="34"/>
        <v>44</v>
      </c>
      <c r="AD18" s="278">
        <f t="shared" ref="AD18:AK18" si="36">AD17+lucht_verhoogd</f>
        <v>48</v>
      </c>
      <c r="AE18" s="278">
        <f t="shared" si="36"/>
        <v>48</v>
      </c>
      <c r="AF18" s="278">
        <f t="shared" si="36"/>
        <v>48</v>
      </c>
      <c r="AG18" s="278">
        <f t="shared" si="36"/>
        <v>32</v>
      </c>
      <c r="AH18" s="278">
        <f t="shared" si="36"/>
        <v>44</v>
      </c>
      <c r="AI18" s="278">
        <f t="shared" si="36"/>
        <v>48</v>
      </c>
      <c r="AJ18" s="278">
        <f t="shared" si="36"/>
        <v>32</v>
      </c>
      <c r="AK18" s="278">
        <f t="shared" si="36"/>
        <v>48</v>
      </c>
      <c r="AL18" s="278" t="s">
        <v>142</v>
      </c>
      <c r="AM18" s="278" t="s">
        <v>142</v>
      </c>
      <c r="AN18" s="278" t="s">
        <v>142</v>
      </c>
      <c r="AO18" s="278" t="s">
        <v>142</v>
      </c>
      <c r="AP18" s="278">
        <f t="shared" ref="AP18" si="37">AP17+lucht_verhoogd</f>
        <v>52</v>
      </c>
      <c r="AQ18" s="278" t="s">
        <v>142</v>
      </c>
      <c r="AR18" s="278" t="s">
        <v>142</v>
      </c>
      <c r="AS18" s="278" t="s">
        <v>142</v>
      </c>
      <c r="AT18" s="278">
        <f>AT17+lucht_verhoogd</f>
        <v>32</v>
      </c>
      <c r="AV18" s="281"/>
      <c r="AW18" s="278">
        <f t="shared" ref="AW18:BB18" si="38">AW17+lucht_verhoogd</f>
        <v>32</v>
      </c>
      <c r="AX18" s="278">
        <f t="shared" si="38"/>
        <v>52</v>
      </c>
      <c r="AY18" s="278">
        <f t="shared" si="38"/>
        <v>32</v>
      </c>
      <c r="AZ18" s="278">
        <f t="shared" si="38"/>
        <v>44</v>
      </c>
      <c r="BA18" s="278">
        <f t="shared" si="38"/>
        <v>32</v>
      </c>
      <c r="BB18" s="278">
        <f t="shared" si="38"/>
        <v>32</v>
      </c>
    </row>
    <row r="19" spans="1:54" s="126" customFormat="1">
      <c r="A19" s="262"/>
      <c r="B19" s="359" t="s">
        <v>28</v>
      </c>
      <c r="C19" s="267" t="str">
        <f>VLOOKUP(B19,lokalentabel,5,FALSE)</f>
        <v>normaal</v>
      </c>
      <c r="D19" s="267" t="str">
        <f>VLOOKUP(B19,lokalentabel,7,FALSE)</f>
        <v>neen</v>
      </c>
      <c r="E19" s="258"/>
      <c r="F19" s="259"/>
      <c r="G19" s="67">
        <f>VLOOKUP(G$5,kruis_lucht,MATCH('BIN 1.1 Luchtgeluidsisolatie'!$C19,lucht_zendlokaal,0)+1,FALSE)+IF($D19="neen",0,lucht_privacy)</f>
        <v>40</v>
      </c>
      <c r="H19" s="67">
        <f>VLOOKUP(H$5,kruis_lucht,MATCH('BIN 1.1 Luchtgeluidsisolatie'!$C19,lucht_zendlokaal,0)+1,FALSE)+IF($D19="neen",0,lucht_privacy)</f>
        <v>40</v>
      </c>
      <c r="I19" s="67">
        <f>VLOOKUP(I$5,kruis_lucht,MATCH('BIN 1.1 Luchtgeluidsisolatie'!$C19,lucht_zendlokaal,0)+1,FALSE)+IF($D19="neen",0,lucht_privacy)</f>
        <v>44</v>
      </c>
      <c r="J19" s="67">
        <f>VLOOKUP(J$5,kruis_lucht,MATCH('BIN 1.1 Luchtgeluidsisolatie'!$C19,lucht_zendlokaal,0)+1,FALSE)+IF($D19="neen",0,lucht_privacy)</f>
        <v>44</v>
      </c>
      <c r="K19" s="67">
        <f>VLOOKUP(K$5,kruis_lucht,MATCH('BIN 1.1 Luchtgeluidsisolatie'!$C19,lucht_zendlokaal,0)+1,FALSE)+IF($D19="neen",0,lucht_privacy)</f>
        <v>48</v>
      </c>
      <c r="L19" s="67">
        <f>VLOOKUP(L$5,kruis_lucht,MATCH('BIN 1.1 Luchtgeluidsisolatie'!$C19,lucht_zendlokaal,0)+1,FALSE)+IF($D19="neen",0,lucht_privacy)</f>
        <v>40</v>
      </c>
      <c r="M19" s="67">
        <f>VLOOKUP(M$5,kruis_lucht,MATCH('BIN 1.1 Luchtgeluidsisolatie'!$C19,lucht_zendlokaal,0)+1,FALSE)+IF($D19="neen",0,lucht_privacy)</f>
        <v>28</v>
      </c>
      <c r="N19" s="67">
        <f>VLOOKUP(N$5,kruis_lucht,MATCH('BIN 1.1 Luchtgeluidsisolatie'!$C19,lucht_zendlokaal,0)+1,FALSE)+IF($D19="neen",0,lucht_privacy)</f>
        <v>28</v>
      </c>
      <c r="O19" s="67">
        <f>VLOOKUP(O$5,kruis_lucht,MATCH('BIN 1.1 Luchtgeluidsisolatie'!$C19,lucht_zendlokaal,0)+1,FALSE)+IF($D19="neen",0,lucht_privacy)</f>
        <v>28</v>
      </c>
      <c r="P19" s="67">
        <f>VLOOKUP(P$5,kruis_lucht,MATCH('BIN 1.1 Luchtgeluidsisolatie'!$C19,lucht_zendlokaal,0)+1,FALSE)+IF($D19="neen",0,lucht_privacy)</f>
        <v>28</v>
      </c>
      <c r="Q19" s="67">
        <f>VLOOKUP(Q$5,kruis_lucht,MATCH('BIN 1.1 Luchtgeluidsisolatie'!$C19,lucht_zendlokaal,0)+1,FALSE)+IF($D19="neen",0,lucht_privacy)</f>
        <v>28</v>
      </c>
      <c r="R19" s="67">
        <f>VLOOKUP(R$5,kruis_lucht,MATCH('BIN 1.1 Luchtgeluidsisolatie'!$C19,lucht_zendlokaal,0)+1,FALSE)+IF($D19="neen",0,lucht_privacy)</f>
        <v>28</v>
      </c>
      <c r="S19" s="67"/>
      <c r="T19" s="260"/>
      <c r="U19" s="67">
        <f>VLOOKUP(U$5,kruis_lucht,MATCH('BIN 1.1 Luchtgeluidsisolatie'!$C19,lucht_zendlokaal,0)+1,FALSE)+IF($D19="neen",0,lucht_privacy)</f>
        <v>44</v>
      </c>
      <c r="V19" s="67">
        <f>VLOOKUP(V$5,kruis_lucht,MATCH('BIN 1.1 Luchtgeluidsisolatie'!$C19,lucht_zendlokaal,0)+1,FALSE)+IF($D19="neen",0,lucht_privacy)</f>
        <v>44</v>
      </c>
      <c r="W19" s="67">
        <f>VLOOKUP(W$5,kruis_lucht,MATCH('BIN 1.1 Luchtgeluidsisolatie'!$C19,lucht_zendlokaal,0)+1,FALSE)+IF($D19="neen",0,lucht_privacy)</f>
        <v>48</v>
      </c>
      <c r="X19" s="67">
        <f>VLOOKUP(X$5,kruis_lucht,MATCH('BIN 1.1 Luchtgeluidsisolatie'!$C19,lucht_zendlokaal,0)+1,FALSE)+IF($D19="neen",0,lucht_privacy)</f>
        <v>44</v>
      </c>
      <c r="Y19" s="67">
        <f>VLOOKUP(Y$5,kruis_lucht,MATCH('BIN 1.1 Luchtgeluidsisolatie'!$C19,lucht_zendlokaal,0)+1,FALSE)+IF($D19="neen",0,lucht_privacy)</f>
        <v>48</v>
      </c>
      <c r="Z19" s="284">
        <f>VLOOKUP(Z$5,kruis_lucht,MATCH('BIN 1.1 Luchtgeluidsisolatie'!$C19,lucht_zendlokaal,0)+1,FALSE)+IF($D19="neen",0,lucht_privacy)</f>
        <v>48</v>
      </c>
      <c r="AA19" s="284">
        <f>VLOOKUP(AA$5,kruis_lucht,MATCH('BIN 1.1 Luchtgeluidsisolatie'!$C19,lucht_zendlokaal,0)+1,FALSE)+IF($D19="neen",0,lucht_privacy)</f>
        <v>48</v>
      </c>
      <c r="AB19" s="67">
        <f>VLOOKUP(AB$5,kruis_lucht,MATCH('BIN 1.1 Luchtgeluidsisolatie'!$C19,lucht_zendlokaal,0)+1,FALSE)+IF($D19="neen",0,lucht_privacy)</f>
        <v>28</v>
      </c>
      <c r="AC19" s="67">
        <f>VLOOKUP(AC$5,kruis_lucht,MATCH('BIN 1.1 Luchtgeluidsisolatie'!$C19,lucht_zendlokaal,0)+1,FALSE)+IF($D19="neen",0,lucht_privacy)</f>
        <v>40</v>
      </c>
      <c r="AD19" s="67">
        <f>VLOOKUP(AD$5,kruis_lucht,MATCH('BIN 1.1 Luchtgeluidsisolatie'!$C19,lucht_zendlokaal,0)+1,FALSE)+IF($D19="neen",0,lucht_privacy)</f>
        <v>44</v>
      </c>
      <c r="AE19" s="67">
        <f>VLOOKUP(AE$5,kruis_lucht,MATCH('BIN 1.1 Luchtgeluidsisolatie'!$C19,lucht_zendlokaal,0)+1,FALSE)+IF($D19="neen",0,lucht_privacy)</f>
        <v>44</v>
      </c>
      <c r="AF19" s="67">
        <f>VLOOKUP(AF$5,kruis_lucht,MATCH('BIN 1.1 Luchtgeluidsisolatie'!$C19,lucht_zendlokaal,0)+1,FALSE)+IF($D19="neen",0,lucht_privacy)</f>
        <v>44</v>
      </c>
      <c r="AG19" s="67">
        <f>VLOOKUP(AG$5,kruis_lucht,MATCH('BIN 1.1 Luchtgeluidsisolatie'!$C19,lucht_zendlokaal,0)+1,FALSE)+IF($D19="neen",0,lucht_privacy)</f>
        <v>28</v>
      </c>
      <c r="AH19" s="67">
        <f>VLOOKUP(AH$5,kruis_lucht,MATCH('BIN 1.1 Luchtgeluidsisolatie'!$C19,lucht_zendlokaal,0)+1,FALSE)+IF($D19="neen",0,lucht_privacy)</f>
        <v>40</v>
      </c>
      <c r="AI19" s="67">
        <f>VLOOKUP(AI$5,kruis_lucht,MATCH('BIN 1.1 Luchtgeluidsisolatie'!$C19,lucht_zendlokaal,0)+1,FALSE)+IF($D19="neen",0,lucht_privacy)</f>
        <v>44</v>
      </c>
      <c r="AJ19" s="67">
        <f>VLOOKUP(AJ$5,kruis_lucht,MATCH('BIN 1.1 Luchtgeluidsisolatie'!$C19,lucht_zendlokaal,0)+1,FALSE)+IF($D19="neen",0,lucht_privacy)</f>
        <v>28</v>
      </c>
      <c r="AK19" s="67">
        <f>VLOOKUP(AK$5,kruis_lucht,MATCH('BIN 1.1 Luchtgeluidsisolatie'!$C19,lucht_zendlokaal,0)+1,FALSE)+IF($D19="neen",0,lucht_privacy)</f>
        <v>44</v>
      </c>
      <c r="AL19" s="67">
        <f>VLOOKUP(AL$5,kruis_lucht,MATCH('BIN 1.1 Luchtgeluidsisolatie'!$C19,lucht_zendlokaal,0)+1,FALSE)+IF($D19="neen",0,lucht_privacy)</f>
        <v>44</v>
      </c>
      <c r="AM19" s="67" t="s">
        <v>142</v>
      </c>
      <c r="AN19" s="67">
        <f>VLOOKUP(AN$5,kruis_lucht,MATCH('BIN 1.1 Luchtgeluidsisolatie'!$C19,lucht_zendlokaal,0)+1,FALSE)+IF($D19="neen",0,lucht_privacy)</f>
        <v>40</v>
      </c>
      <c r="AO19" s="67">
        <f>VLOOKUP(AO$5,kruis_lucht,MATCH('BIN 1.1 Luchtgeluidsisolatie'!$C19,lucht_zendlokaal,0)+1,FALSE)+IF($D19="neen",0,lucht_privacy)</f>
        <v>40</v>
      </c>
      <c r="AP19" s="67">
        <f>VLOOKUP(AP$5,kruis_lucht,MATCH('BIN 1.1 Luchtgeluidsisolatie'!$C19,lucht_zendlokaal,0)+1,FALSE)+IF($D19="neen",0,lucht_privacy)</f>
        <v>48</v>
      </c>
      <c r="AQ19" s="67">
        <f>VLOOKUP(AQ$5,kruis_lucht,MATCH('BIN 1.1 Luchtgeluidsisolatie'!$C19,lucht_zendlokaal,0)+1,FALSE)+IF($D19="neen",0,lucht_privacy)</f>
        <v>40</v>
      </c>
      <c r="AR19" s="67">
        <f>VLOOKUP(AR$5,kruis_lucht,MATCH('BIN 1.1 Luchtgeluidsisolatie'!$C19,lucht_zendlokaal,0)+1,FALSE)+IF($D19="neen",0,lucht_privacy)</f>
        <v>40</v>
      </c>
      <c r="AS19" s="67">
        <f>VLOOKUP(AS$5,kruis_lucht,MATCH('BIN 1.1 Luchtgeluidsisolatie'!$C19,lucht_zendlokaal,0)+1,FALSE)+IF($D19="neen",0,lucht_privacy)</f>
        <v>44</v>
      </c>
      <c r="AT19" s="67">
        <f>VLOOKUP(AT$5,kruis_lucht,MATCH('BIN 1.1 Luchtgeluidsisolatie'!$C19,lucht_zendlokaal,0)+1,FALSE)+IF($D19="neen",0,lucht_privacy)</f>
        <v>28</v>
      </c>
      <c r="AU19" s="67"/>
      <c r="AV19" s="260"/>
      <c r="AW19" s="67">
        <f>VLOOKUP(AW$5,kruis_lucht,MATCH('BIN 1.1 Luchtgeluidsisolatie'!$C19,lucht_zendlokaal,0)+1,FALSE)+IF($D19="neen",0,lucht_privacy)</f>
        <v>28</v>
      </c>
      <c r="AX19" s="67">
        <f>VLOOKUP(AX$5,kruis_lucht,MATCH('BIN 1.1 Luchtgeluidsisolatie'!$C19,lucht_zendlokaal,0)+1,FALSE)+IF($D19="neen",0,lucht_privacy)</f>
        <v>48</v>
      </c>
      <c r="AY19" s="67">
        <f>VLOOKUP(AY$5,kruis_lucht,MATCH('BIN 1.1 Luchtgeluidsisolatie'!$C19,lucht_zendlokaal,0)+1,FALSE)+IF($D19="neen",0,lucht_privacy)</f>
        <v>28</v>
      </c>
      <c r="AZ19" s="67">
        <f>VLOOKUP(AZ$5,kruis_lucht,MATCH('BIN 1.1 Luchtgeluidsisolatie'!$C19,lucht_zendlokaal,0)+1,FALSE)+IF($D19="neen",0,lucht_privacy)</f>
        <v>40</v>
      </c>
      <c r="BA19" s="67">
        <f>VLOOKUP(BA$5,kruis_lucht,MATCH('BIN 1.1 Luchtgeluidsisolatie'!$C19,lucht_zendlokaal,0)+1,FALSE)+IF($D19="neen",0,lucht_privacy)</f>
        <v>28</v>
      </c>
      <c r="BB19" s="67">
        <f>VLOOKUP(BB$5,kruis_lucht,MATCH('BIN 1.1 Luchtgeluidsisolatie'!$C19,lucht_zendlokaal,0)+1,FALSE)+IF($D19="neen",0,lucht_privacy)</f>
        <v>28</v>
      </c>
    </row>
    <row r="20" spans="1:54" s="280" customFormat="1">
      <c r="A20" s="282"/>
      <c r="B20" s="359"/>
      <c r="C20" s="276"/>
      <c r="D20" s="276"/>
      <c r="E20" s="276"/>
      <c r="F20" s="277"/>
      <c r="G20" s="278">
        <f t="shared" ref="G20:K20" si="39">G19+lucht_verhoogd</f>
        <v>44</v>
      </c>
      <c r="H20" s="278">
        <f t="shared" si="39"/>
        <v>44</v>
      </c>
      <c r="I20" s="278">
        <f t="shared" si="39"/>
        <v>48</v>
      </c>
      <c r="J20" s="278">
        <f t="shared" si="39"/>
        <v>48</v>
      </c>
      <c r="K20" s="278">
        <f t="shared" si="39"/>
        <v>52</v>
      </c>
      <c r="L20" s="278">
        <f t="shared" ref="L20:R20" si="40">L19+lucht_verhoogd</f>
        <v>44</v>
      </c>
      <c r="M20" s="278">
        <f t="shared" si="40"/>
        <v>32</v>
      </c>
      <c r="N20" s="278">
        <f t="shared" si="40"/>
        <v>32</v>
      </c>
      <c r="O20" s="278">
        <f t="shared" si="40"/>
        <v>32</v>
      </c>
      <c r="P20" s="278">
        <f t="shared" si="40"/>
        <v>32</v>
      </c>
      <c r="Q20" s="278">
        <f t="shared" si="40"/>
        <v>32</v>
      </c>
      <c r="R20" s="278">
        <f t="shared" si="40"/>
        <v>32</v>
      </c>
      <c r="S20" s="278"/>
      <c r="T20" s="279"/>
      <c r="U20" s="278">
        <f t="shared" ref="U20:AC20" si="41">U19+lucht_verhoogd</f>
        <v>48</v>
      </c>
      <c r="V20" s="278">
        <f t="shared" si="41"/>
        <v>48</v>
      </c>
      <c r="W20" s="278">
        <f t="shared" si="41"/>
        <v>52</v>
      </c>
      <c r="X20" s="278">
        <f t="shared" si="41"/>
        <v>48</v>
      </c>
      <c r="Y20" s="278">
        <f t="shared" ref="Y20" si="42">Y19+lucht_verhoogd</f>
        <v>52</v>
      </c>
      <c r="Z20" s="286">
        <f t="shared" si="41"/>
        <v>52</v>
      </c>
      <c r="AA20" s="286">
        <f t="shared" si="41"/>
        <v>52</v>
      </c>
      <c r="AB20" s="278">
        <f t="shared" si="41"/>
        <v>32</v>
      </c>
      <c r="AC20" s="278">
        <f t="shared" si="41"/>
        <v>44</v>
      </c>
      <c r="AD20" s="278">
        <f t="shared" ref="AD20:AL20" si="43">AD19+lucht_verhoogd</f>
        <v>48</v>
      </c>
      <c r="AE20" s="278">
        <f t="shared" si="43"/>
        <v>48</v>
      </c>
      <c r="AF20" s="278">
        <f t="shared" si="43"/>
        <v>48</v>
      </c>
      <c r="AG20" s="278">
        <f t="shared" si="43"/>
        <v>32</v>
      </c>
      <c r="AH20" s="278">
        <f t="shared" si="43"/>
        <v>44</v>
      </c>
      <c r="AI20" s="278">
        <f t="shared" si="43"/>
        <v>48</v>
      </c>
      <c r="AJ20" s="278">
        <f t="shared" si="43"/>
        <v>32</v>
      </c>
      <c r="AK20" s="278">
        <f t="shared" si="43"/>
        <v>48</v>
      </c>
      <c r="AL20" s="278">
        <f t="shared" si="43"/>
        <v>48</v>
      </c>
      <c r="AM20" s="278" t="s">
        <v>142</v>
      </c>
      <c r="AN20" s="278">
        <f t="shared" ref="AN20:AS20" si="44">AN19+lucht_verhoogd</f>
        <v>44</v>
      </c>
      <c r="AO20" s="278">
        <f t="shared" si="44"/>
        <v>44</v>
      </c>
      <c r="AP20" s="278">
        <f t="shared" si="44"/>
        <v>52</v>
      </c>
      <c r="AQ20" s="278">
        <f t="shared" si="44"/>
        <v>44</v>
      </c>
      <c r="AR20" s="278">
        <f t="shared" si="44"/>
        <v>44</v>
      </c>
      <c r="AS20" s="278">
        <f t="shared" si="44"/>
        <v>48</v>
      </c>
      <c r="AT20" s="278">
        <f>AT19+lucht_verhoogd</f>
        <v>32</v>
      </c>
      <c r="AV20" s="281"/>
      <c r="AW20" s="278">
        <f t="shared" ref="AW20:BB20" si="45">AW19+lucht_verhoogd</f>
        <v>32</v>
      </c>
      <c r="AX20" s="278">
        <f t="shared" si="45"/>
        <v>52</v>
      </c>
      <c r="AY20" s="278">
        <f t="shared" si="45"/>
        <v>32</v>
      </c>
      <c r="AZ20" s="278">
        <f t="shared" si="45"/>
        <v>44</v>
      </c>
      <c r="BA20" s="278">
        <f t="shared" si="45"/>
        <v>32</v>
      </c>
      <c r="BB20" s="278">
        <f t="shared" si="45"/>
        <v>32</v>
      </c>
    </row>
    <row r="21" spans="1:54" s="126" customFormat="1">
      <c r="A21" s="262"/>
      <c r="B21" s="359" t="s">
        <v>29</v>
      </c>
      <c r="C21" s="267" t="str">
        <f>VLOOKUP(B21,lokalentabel,5,FALSE)</f>
        <v>hoog</v>
      </c>
      <c r="D21" s="267" t="str">
        <f>VLOOKUP(B21,lokalentabel,7,FALSE)</f>
        <v>neen</v>
      </c>
      <c r="E21" s="258"/>
      <c r="F21" s="259"/>
      <c r="G21" s="67">
        <f>VLOOKUP(G$5,kruis_lucht,MATCH('BIN 1.1 Luchtgeluidsisolatie'!$C21,lucht_zendlokaal,0)+1,FALSE)+IF($D21="neen",0,lucht_privacy)</f>
        <v>44</v>
      </c>
      <c r="H21" s="67">
        <f>VLOOKUP(H$5,kruis_lucht,MATCH('BIN 1.1 Luchtgeluidsisolatie'!$C21,lucht_zendlokaal,0)+1,FALSE)+IF($D21="neen",0,lucht_privacy)</f>
        <v>44</v>
      </c>
      <c r="I21" s="67">
        <f>VLOOKUP(I$5,kruis_lucht,MATCH('BIN 1.1 Luchtgeluidsisolatie'!$C21,lucht_zendlokaal,0)+1,FALSE)+IF($D21="neen",0,lucht_privacy)</f>
        <v>48</v>
      </c>
      <c r="J21" s="67">
        <f>VLOOKUP(J$5,kruis_lucht,MATCH('BIN 1.1 Luchtgeluidsisolatie'!$C21,lucht_zendlokaal,0)+1,FALSE)+IF($D21="neen",0,lucht_privacy)</f>
        <v>48</v>
      </c>
      <c r="K21" s="67">
        <f>VLOOKUP(K$5,kruis_lucht,MATCH('BIN 1.1 Luchtgeluidsisolatie'!$C21,lucht_zendlokaal,0)+1,FALSE)+IF($D21="neen",0,lucht_privacy)</f>
        <v>52</v>
      </c>
      <c r="L21" s="67">
        <f>VLOOKUP(L$5,kruis_lucht,MATCH('BIN 1.1 Luchtgeluidsisolatie'!$C21,lucht_zendlokaal,0)+1,FALSE)+IF($D21="neen",0,lucht_privacy)</f>
        <v>44</v>
      </c>
      <c r="M21" s="67">
        <f>VLOOKUP(M$5,kruis_lucht,MATCH('BIN 1.1 Luchtgeluidsisolatie'!$C21,lucht_zendlokaal,0)+1,FALSE)+IF($D21="neen",0,lucht_privacy)</f>
        <v>32</v>
      </c>
      <c r="N21" s="67">
        <f>VLOOKUP(N$5,kruis_lucht,MATCH('BIN 1.1 Luchtgeluidsisolatie'!$C21,lucht_zendlokaal,0)+1,FALSE)+IF($D21="neen",0,lucht_privacy)</f>
        <v>32</v>
      </c>
      <c r="O21" s="67">
        <f>VLOOKUP(O$5,kruis_lucht,MATCH('BIN 1.1 Luchtgeluidsisolatie'!$C21,lucht_zendlokaal,0)+1,FALSE)+IF($D21="neen",0,lucht_privacy)</f>
        <v>32</v>
      </c>
      <c r="P21" s="67">
        <f>VLOOKUP(P$5,kruis_lucht,MATCH('BIN 1.1 Luchtgeluidsisolatie'!$C21,lucht_zendlokaal,0)+1,FALSE)+IF($D21="neen",0,lucht_privacy)</f>
        <v>32</v>
      </c>
      <c r="Q21" s="67">
        <f>VLOOKUP(Q$5,kruis_lucht,MATCH('BIN 1.1 Luchtgeluidsisolatie'!$C21,lucht_zendlokaal,0)+1,FALSE)+IF($D21="neen",0,lucht_privacy)</f>
        <v>32</v>
      </c>
      <c r="R21" s="67">
        <f>VLOOKUP(R$5,kruis_lucht,MATCH('BIN 1.1 Luchtgeluidsisolatie'!$C21,lucht_zendlokaal,0)+1,FALSE)+IF($D21="neen",0,lucht_privacy)</f>
        <v>32</v>
      </c>
      <c r="S21" s="67"/>
      <c r="T21" s="260"/>
      <c r="U21" s="67">
        <f>VLOOKUP(U$5,kruis_lucht,MATCH('BIN 1.1 Luchtgeluidsisolatie'!$C21,lucht_zendlokaal,0)+1,FALSE)+IF($D21="neen",0,lucht_privacy)</f>
        <v>48</v>
      </c>
      <c r="V21" s="67">
        <f>VLOOKUP(V$5,kruis_lucht,MATCH('BIN 1.1 Luchtgeluidsisolatie'!$C21,lucht_zendlokaal,0)+1,FALSE)+IF($D21="neen",0,lucht_privacy)</f>
        <v>48</v>
      </c>
      <c r="W21" s="67">
        <f>VLOOKUP(W$5,kruis_lucht,MATCH('BIN 1.1 Luchtgeluidsisolatie'!$C21,lucht_zendlokaal,0)+1,FALSE)+IF($D21="neen",0,lucht_privacy)</f>
        <v>52</v>
      </c>
      <c r="X21" s="67">
        <f>VLOOKUP(X$5,kruis_lucht,MATCH('BIN 1.1 Luchtgeluidsisolatie'!$C21,lucht_zendlokaal,0)+1,FALSE)+IF($D21="neen",0,lucht_privacy)</f>
        <v>48</v>
      </c>
      <c r="Y21" s="67">
        <f>VLOOKUP(Y$5,kruis_lucht,MATCH('BIN 1.1 Luchtgeluidsisolatie'!$C21,lucht_zendlokaal,0)+1,FALSE)+IF($D21="neen",0,lucht_privacy)</f>
        <v>52</v>
      </c>
      <c r="Z21" s="284">
        <f>VLOOKUP(Z$5,kruis_lucht,MATCH('BIN 1.1 Luchtgeluidsisolatie'!$C21,lucht_zendlokaal,0)+1,FALSE)+IF($D21="neen",0,lucht_privacy)</f>
        <v>52</v>
      </c>
      <c r="AA21" s="284">
        <f>VLOOKUP(AA$5,kruis_lucht,MATCH('BIN 1.1 Luchtgeluidsisolatie'!$C21,lucht_zendlokaal,0)+1,FALSE)+IF($D21="neen",0,lucht_privacy)</f>
        <v>52</v>
      </c>
      <c r="AB21" s="67">
        <f>VLOOKUP(AB$5,kruis_lucht,MATCH('BIN 1.1 Luchtgeluidsisolatie'!$C21,lucht_zendlokaal,0)+1,FALSE)+IF($D21="neen",0,lucht_privacy)</f>
        <v>32</v>
      </c>
      <c r="AC21" s="67">
        <f>VLOOKUP(AC$5,kruis_lucht,MATCH('BIN 1.1 Luchtgeluidsisolatie'!$C21,lucht_zendlokaal,0)+1,FALSE)+IF($D21="neen",0,lucht_privacy)</f>
        <v>44</v>
      </c>
      <c r="AD21" s="67">
        <f>VLOOKUP(AD$5,kruis_lucht,MATCH('BIN 1.1 Luchtgeluidsisolatie'!$C21,lucht_zendlokaal,0)+1,FALSE)+IF($D21="neen",0,lucht_privacy)</f>
        <v>48</v>
      </c>
      <c r="AE21" s="67">
        <f>VLOOKUP(AE$5,kruis_lucht,MATCH('BIN 1.1 Luchtgeluidsisolatie'!$C21,lucht_zendlokaal,0)+1,FALSE)+IF($D21="neen",0,lucht_privacy)</f>
        <v>48</v>
      </c>
      <c r="AF21" s="67">
        <f>VLOOKUP(AF$5,kruis_lucht,MATCH('BIN 1.1 Luchtgeluidsisolatie'!$C21,lucht_zendlokaal,0)+1,FALSE)+IF($D21="neen",0,lucht_privacy)</f>
        <v>48</v>
      </c>
      <c r="AG21" s="67">
        <f>VLOOKUP(AG$5,kruis_lucht,MATCH('BIN 1.1 Luchtgeluidsisolatie'!$C21,lucht_zendlokaal,0)+1,FALSE)+IF($D21="neen",0,lucht_privacy)</f>
        <v>32</v>
      </c>
      <c r="AH21" s="67">
        <f>VLOOKUP(AH$5,kruis_lucht,MATCH('BIN 1.1 Luchtgeluidsisolatie'!$C21,lucht_zendlokaal,0)+1,FALSE)+IF($D21="neen",0,lucht_privacy)</f>
        <v>44</v>
      </c>
      <c r="AI21" s="67">
        <f>VLOOKUP(AI$5,kruis_lucht,MATCH('BIN 1.1 Luchtgeluidsisolatie'!$C21,lucht_zendlokaal,0)+1,FALSE)+IF($D21="neen",0,lucht_privacy)</f>
        <v>48</v>
      </c>
      <c r="AJ21" s="67">
        <f>VLOOKUP(AJ$5,kruis_lucht,MATCH('BIN 1.1 Luchtgeluidsisolatie'!$C21,lucht_zendlokaal,0)+1,FALSE)+IF($D21="neen",0,lucht_privacy)</f>
        <v>32</v>
      </c>
      <c r="AK21" s="67">
        <f>VLOOKUP(AK$5,kruis_lucht,MATCH('BIN 1.1 Luchtgeluidsisolatie'!$C21,lucht_zendlokaal,0)+1,FALSE)+IF($D21="neen",0,lucht_privacy)</f>
        <v>48</v>
      </c>
      <c r="AL21" s="67">
        <f>VLOOKUP(AL$5,kruis_lucht,MATCH('BIN 1.1 Luchtgeluidsisolatie'!$C21,lucht_zendlokaal,0)+1,FALSE)+IF($D21="neen",0,lucht_privacy)</f>
        <v>48</v>
      </c>
      <c r="AM21" s="67">
        <f>VLOOKUP(AM$5,kruis_lucht,MATCH('BIN 1.1 Luchtgeluidsisolatie'!$C21,lucht_zendlokaal,0)+1,FALSE)+IF($D21="neen",0,lucht_privacy)</f>
        <v>48</v>
      </c>
      <c r="AN21" s="67">
        <f>VLOOKUP(AN$5,kruis_lucht,MATCH('BIN 1.1 Luchtgeluidsisolatie'!$C21,lucht_zendlokaal,0)+1,FALSE)+IF($D21="neen",0,lucht_privacy)</f>
        <v>44</v>
      </c>
      <c r="AO21" s="67">
        <f>VLOOKUP(AO$5,kruis_lucht,MATCH('BIN 1.1 Luchtgeluidsisolatie'!$C21,lucht_zendlokaal,0)+1,FALSE)+IF($D21="neen",0,lucht_privacy)</f>
        <v>44</v>
      </c>
      <c r="AP21" s="67">
        <f>VLOOKUP(AP$5,kruis_lucht,MATCH('BIN 1.1 Luchtgeluidsisolatie'!$C21,lucht_zendlokaal,0)+1,FALSE)+IF($D21="neen",0,lucht_privacy)</f>
        <v>52</v>
      </c>
      <c r="AQ21" s="67">
        <f>VLOOKUP(AQ$5,kruis_lucht,MATCH('BIN 1.1 Luchtgeluidsisolatie'!$C21,lucht_zendlokaal,0)+1,FALSE)+IF($D21="neen",0,lucht_privacy)</f>
        <v>44</v>
      </c>
      <c r="AR21" s="67">
        <f>VLOOKUP(AR$5,kruis_lucht,MATCH('BIN 1.1 Luchtgeluidsisolatie'!$C21,lucht_zendlokaal,0)+1,FALSE)+IF($D21="neen",0,lucht_privacy)</f>
        <v>44</v>
      </c>
      <c r="AS21" s="67">
        <f>VLOOKUP(AS$5,kruis_lucht,MATCH('BIN 1.1 Luchtgeluidsisolatie'!$C21,lucht_zendlokaal,0)+1,FALSE)+IF($D21="neen",0,lucht_privacy)</f>
        <v>48</v>
      </c>
      <c r="AT21" s="67">
        <f>VLOOKUP(AT$5,kruis_lucht,MATCH('BIN 1.1 Luchtgeluidsisolatie'!$C21,lucht_zendlokaal,0)+1,FALSE)+IF($D21="neen",0,lucht_privacy)</f>
        <v>32</v>
      </c>
      <c r="AU21" s="67"/>
      <c r="AV21" s="260"/>
      <c r="AW21" s="67">
        <f>VLOOKUP(AW$5,kruis_lucht,MATCH('BIN 1.1 Luchtgeluidsisolatie'!$C21,lucht_zendlokaal,0)+1,FALSE)+IF($D21="neen",0,lucht_privacy)</f>
        <v>32</v>
      </c>
      <c r="AX21" s="67">
        <f>VLOOKUP(AX$5,kruis_lucht,MATCH('BIN 1.1 Luchtgeluidsisolatie'!$C21,lucht_zendlokaal,0)+1,FALSE)+IF($D21="neen",0,lucht_privacy)</f>
        <v>52</v>
      </c>
      <c r="AY21" s="67">
        <f>VLOOKUP(AY$5,kruis_lucht,MATCH('BIN 1.1 Luchtgeluidsisolatie'!$C21,lucht_zendlokaal,0)+1,FALSE)+IF($D21="neen",0,lucht_privacy)</f>
        <v>32</v>
      </c>
      <c r="AZ21" s="67">
        <f>VLOOKUP(AZ$5,kruis_lucht,MATCH('BIN 1.1 Luchtgeluidsisolatie'!$C21,lucht_zendlokaal,0)+1,FALSE)+IF($D21="neen",0,lucht_privacy)</f>
        <v>44</v>
      </c>
      <c r="BA21" s="67">
        <f>VLOOKUP(BA$5,kruis_lucht,MATCH('BIN 1.1 Luchtgeluidsisolatie'!$C21,lucht_zendlokaal,0)+1,FALSE)+IF($D21="neen",0,lucht_privacy)</f>
        <v>32</v>
      </c>
      <c r="BB21" s="67">
        <f>VLOOKUP(BB$5,kruis_lucht,MATCH('BIN 1.1 Luchtgeluidsisolatie'!$C21,lucht_zendlokaal,0)+1,FALSE)+IF($D21="neen",0,lucht_privacy)</f>
        <v>32</v>
      </c>
    </row>
    <row r="22" spans="1:54" s="280" customFormat="1">
      <c r="A22" s="282"/>
      <c r="B22" s="359"/>
      <c r="C22" s="276"/>
      <c r="D22" s="276"/>
      <c r="E22" s="276"/>
      <c r="F22" s="277"/>
      <c r="G22" s="278">
        <f t="shared" ref="G22:K22" si="46">G21+lucht_verhoogd</f>
        <v>48</v>
      </c>
      <c r="H22" s="278">
        <f t="shared" si="46"/>
        <v>48</v>
      </c>
      <c r="I22" s="278">
        <f t="shared" si="46"/>
        <v>52</v>
      </c>
      <c r="J22" s="278">
        <f t="shared" si="46"/>
        <v>52</v>
      </c>
      <c r="K22" s="278">
        <f t="shared" si="46"/>
        <v>56</v>
      </c>
      <c r="L22" s="278">
        <f t="shared" ref="L22:R22" si="47">L21+lucht_verhoogd</f>
        <v>48</v>
      </c>
      <c r="M22" s="278">
        <f t="shared" si="47"/>
        <v>36</v>
      </c>
      <c r="N22" s="278">
        <f t="shared" si="47"/>
        <v>36</v>
      </c>
      <c r="O22" s="278">
        <f t="shared" si="47"/>
        <v>36</v>
      </c>
      <c r="P22" s="278">
        <f t="shared" si="47"/>
        <v>36</v>
      </c>
      <c r="Q22" s="278">
        <f t="shared" si="47"/>
        <v>36</v>
      </c>
      <c r="R22" s="278">
        <f t="shared" si="47"/>
        <v>36</v>
      </c>
      <c r="S22" s="278"/>
      <c r="T22" s="279"/>
      <c r="U22" s="278">
        <f t="shared" ref="U22:AC22" si="48">U21+lucht_verhoogd</f>
        <v>52</v>
      </c>
      <c r="V22" s="278">
        <f t="shared" si="48"/>
        <v>52</v>
      </c>
      <c r="W22" s="278">
        <f t="shared" si="48"/>
        <v>56</v>
      </c>
      <c r="X22" s="278">
        <f t="shared" si="48"/>
        <v>52</v>
      </c>
      <c r="Y22" s="278">
        <f t="shared" ref="Y22" si="49">Y21+lucht_verhoogd</f>
        <v>56</v>
      </c>
      <c r="Z22" s="286">
        <f t="shared" si="48"/>
        <v>56</v>
      </c>
      <c r="AA22" s="286">
        <f t="shared" si="48"/>
        <v>56</v>
      </c>
      <c r="AB22" s="278">
        <f t="shared" si="48"/>
        <v>36</v>
      </c>
      <c r="AC22" s="278">
        <f t="shared" si="48"/>
        <v>48</v>
      </c>
      <c r="AD22" s="278">
        <f t="shared" ref="AD22:AS22" si="50">AD21+lucht_verhoogd</f>
        <v>52</v>
      </c>
      <c r="AE22" s="278">
        <f t="shared" si="50"/>
        <v>52</v>
      </c>
      <c r="AF22" s="278">
        <f t="shared" si="50"/>
        <v>52</v>
      </c>
      <c r="AG22" s="278">
        <f t="shared" si="50"/>
        <v>36</v>
      </c>
      <c r="AH22" s="278">
        <f t="shared" si="50"/>
        <v>48</v>
      </c>
      <c r="AI22" s="278">
        <f t="shared" si="50"/>
        <v>52</v>
      </c>
      <c r="AJ22" s="278">
        <f t="shared" si="50"/>
        <v>36</v>
      </c>
      <c r="AK22" s="278">
        <f t="shared" si="50"/>
        <v>52</v>
      </c>
      <c r="AL22" s="278">
        <f t="shared" si="50"/>
        <v>52</v>
      </c>
      <c r="AM22" s="278">
        <f t="shared" si="50"/>
        <v>52</v>
      </c>
      <c r="AN22" s="278">
        <f t="shared" si="50"/>
        <v>48</v>
      </c>
      <c r="AO22" s="278">
        <f t="shared" si="50"/>
        <v>48</v>
      </c>
      <c r="AP22" s="278">
        <f t="shared" si="50"/>
        <v>56</v>
      </c>
      <c r="AQ22" s="278">
        <f t="shared" si="50"/>
        <v>48</v>
      </c>
      <c r="AR22" s="278">
        <f t="shared" si="50"/>
        <v>48</v>
      </c>
      <c r="AS22" s="278">
        <f t="shared" si="50"/>
        <v>52</v>
      </c>
      <c r="AT22" s="278">
        <f>AT21+lucht_verhoogd</f>
        <v>36</v>
      </c>
      <c r="AV22" s="281"/>
      <c r="AW22" s="278">
        <f t="shared" ref="AW22:BB22" si="51">AW21+lucht_verhoogd</f>
        <v>36</v>
      </c>
      <c r="AX22" s="278">
        <f t="shared" si="51"/>
        <v>56</v>
      </c>
      <c r="AY22" s="278">
        <f t="shared" si="51"/>
        <v>36</v>
      </c>
      <c r="AZ22" s="278">
        <f t="shared" si="51"/>
        <v>48</v>
      </c>
      <c r="BA22" s="278">
        <f t="shared" si="51"/>
        <v>36</v>
      </c>
      <c r="BB22" s="278">
        <f t="shared" si="51"/>
        <v>36</v>
      </c>
    </row>
    <row r="23" spans="1:54" s="126" customFormat="1">
      <c r="A23" s="262"/>
      <c r="B23" s="359" t="s">
        <v>32</v>
      </c>
      <c r="C23" s="267" t="str">
        <f>VLOOKUP(B23,lokalentabel,5,FALSE)</f>
        <v>hoog</v>
      </c>
      <c r="D23" s="267" t="str">
        <f>VLOOKUP(B23,lokalentabel,7,FALSE)</f>
        <v>neen</v>
      </c>
      <c r="E23" s="258"/>
      <c r="F23" s="259"/>
      <c r="G23" s="67">
        <f>VLOOKUP(G$5,kruis_lucht,MATCH('BIN 1.1 Luchtgeluidsisolatie'!$C23,lucht_zendlokaal,0)+1,FALSE)+IF($D23="neen",0,lucht_privacy)</f>
        <v>44</v>
      </c>
      <c r="H23" s="67">
        <f>VLOOKUP(H$5,kruis_lucht,MATCH('BIN 1.1 Luchtgeluidsisolatie'!$C23,lucht_zendlokaal,0)+1,FALSE)+IF($D23="neen",0,lucht_privacy)</f>
        <v>44</v>
      </c>
      <c r="I23" s="67">
        <f>VLOOKUP(I$5,kruis_lucht,MATCH('BIN 1.1 Luchtgeluidsisolatie'!$C23,lucht_zendlokaal,0)+1,FALSE)+IF($D23="neen",0,lucht_privacy)</f>
        <v>48</v>
      </c>
      <c r="J23" s="67">
        <f>VLOOKUP(J$5,kruis_lucht,MATCH('BIN 1.1 Luchtgeluidsisolatie'!$C23,lucht_zendlokaal,0)+1,FALSE)+IF($D23="neen",0,lucht_privacy)</f>
        <v>48</v>
      </c>
      <c r="K23" s="67">
        <f>VLOOKUP(K$5,kruis_lucht,MATCH('BIN 1.1 Luchtgeluidsisolatie'!$C23,lucht_zendlokaal,0)+1,FALSE)+IF($D23="neen",0,lucht_privacy)</f>
        <v>52</v>
      </c>
      <c r="L23" s="67">
        <f>VLOOKUP(L$5,kruis_lucht,MATCH('BIN 1.1 Luchtgeluidsisolatie'!$C23,lucht_zendlokaal,0)+1,FALSE)+IF($D23="neen",0,lucht_privacy)</f>
        <v>44</v>
      </c>
      <c r="M23" s="67">
        <f>VLOOKUP(M$5,kruis_lucht,MATCH('BIN 1.1 Luchtgeluidsisolatie'!$C23,lucht_zendlokaal,0)+1,FALSE)+IF($D23="neen",0,lucht_privacy)</f>
        <v>32</v>
      </c>
      <c r="N23" s="67">
        <f>VLOOKUP(N$5,kruis_lucht,MATCH('BIN 1.1 Luchtgeluidsisolatie'!$C23,lucht_zendlokaal,0)+1,FALSE)+IF($D23="neen",0,lucht_privacy)</f>
        <v>32</v>
      </c>
      <c r="O23" s="67">
        <f>VLOOKUP(O$5,kruis_lucht,MATCH('BIN 1.1 Luchtgeluidsisolatie'!$C23,lucht_zendlokaal,0)+1,FALSE)+IF($D23="neen",0,lucht_privacy)</f>
        <v>32</v>
      </c>
      <c r="P23" s="67">
        <f>VLOOKUP(P$5,kruis_lucht,MATCH('BIN 1.1 Luchtgeluidsisolatie'!$C23,lucht_zendlokaal,0)+1,FALSE)+IF($D23="neen",0,lucht_privacy)</f>
        <v>32</v>
      </c>
      <c r="Q23" s="67">
        <f>VLOOKUP(Q$5,kruis_lucht,MATCH('BIN 1.1 Luchtgeluidsisolatie'!$C23,lucht_zendlokaal,0)+1,FALSE)+IF($D23="neen",0,lucht_privacy)</f>
        <v>32</v>
      </c>
      <c r="R23" s="67">
        <f>VLOOKUP(R$5,kruis_lucht,MATCH('BIN 1.1 Luchtgeluidsisolatie'!$C23,lucht_zendlokaal,0)+1,FALSE)+IF($D23="neen",0,lucht_privacy)</f>
        <v>32</v>
      </c>
      <c r="S23" s="67"/>
      <c r="T23" s="260"/>
      <c r="U23" s="67">
        <f>VLOOKUP(U$5,kruis_lucht,MATCH('BIN 1.1 Luchtgeluidsisolatie'!$C23,lucht_zendlokaal,0)+1,FALSE)+IF($D23="neen",0,lucht_privacy)</f>
        <v>48</v>
      </c>
      <c r="V23" s="67">
        <f>VLOOKUP(V$5,kruis_lucht,MATCH('BIN 1.1 Luchtgeluidsisolatie'!$C23,lucht_zendlokaal,0)+1,FALSE)+IF($D23="neen",0,lucht_privacy)</f>
        <v>48</v>
      </c>
      <c r="W23" s="67">
        <f>VLOOKUP(W$5,kruis_lucht,MATCH('BIN 1.1 Luchtgeluidsisolatie'!$C23,lucht_zendlokaal,0)+1,FALSE)+IF($D23="neen",0,lucht_privacy)</f>
        <v>52</v>
      </c>
      <c r="X23" s="67">
        <f>VLOOKUP(X$5,kruis_lucht,MATCH('BIN 1.1 Luchtgeluidsisolatie'!$C23,lucht_zendlokaal,0)+1,FALSE)+IF($D23="neen",0,lucht_privacy)</f>
        <v>48</v>
      </c>
      <c r="Y23" s="67">
        <f>VLOOKUP(Y$5,kruis_lucht,MATCH('BIN 1.1 Luchtgeluidsisolatie'!$C23,lucht_zendlokaal,0)+1,FALSE)+IF($D23="neen",0,lucht_privacy)</f>
        <v>52</v>
      </c>
      <c r="Z23" s="284">
        <f>VLOOKUP(Z$5,kruis_lucht,MATCH('BIN 1.1 Luchtgeluidsisolatie'!$C23,lucht_zendlokaal,0)+1,FALSE)+IF($D23="neen",0,lucht_privacy)</f>
        <v>52</v>
      </c>
      <c r="AA23" s="284">
        <f>VLOOKUP(AA$5,kruis_lucht,MATCH('BIN 1.1 Luchtgeluidsisolatie'!$C23,lucht_zendlokaal,0)+1,FALSE)+IF($D23="neen",0,lucht_privacy)</f>
        <v>52</v>
      </c>
      <c r="AB23" s="67">
        <f>VLOOKUP(AB$5,kruis_lucht,MATCH('BIN 1.1 Luchtgeluidsisolatie'!$C23,lucht_zendlokaal,0)+1,FALSE)+IF($D23="neen",0,lucht_privacy)</f>
        <v>32</v>
      </c>
      <c r="AC23" s="67">
        <f>VLOOKUP(AC$5,kruis_lucht,MATCH('BIN 1.1 Luchtgeluidsisolatie'!$C23,lucht_zendlokaal,0)+1,FALSE)+IF($D23="neen",0,lucht_privacy)</f>
        <v>44</v>
      </c>
      <c r="AD23" s="67">
        <f>VLOOKUP(AD$5,kruis_lucht,MATCH('BIN 1.1 Luchtgeluidsisolatie'!$C23,lucht_zendlokaal,0)+1,FALSE)+IF($D23="neen",0,lucht_privacy)</f>
        <v>48</v>
      </c>
      <c r="AE23" s="67">
        <f>VLOOKUP(AE$5,kruis_lucht,MATCH('BIN 1.1 Luchtgeluidsisolatie'!$C23,lucht_zendlokaal,0)+1,FALSE)+IF($D23="neen",0,lucht_privacy)</f>
        <v>48</v>
      </c>
      <c r="AF23" s="67">
        <f>VLOOKUP(AF$5,kruis_lucht,MATCH('BIN 1.1 Luchtgeluidsisolatie'!$C23,lucht_zendlokaal,0)+1,FALSE)+IF($D23="neen",0,lucht_privacy)</f>
        <v>48</v>
      </c>
      <c r="AG23" s="67">
        <f>VLOOKUP(AG$5,kruis_lucht,MATCH('BIN 1.1 Luchtgeluidsisolatie'!$C23,lucht_zendlokaal,0)+1,FALSE)+IF($D23="neen",0,lucht_privacy)</f>
        <v>32</v>
      </c>
      <c r="AH23" s="67">
        <f>VLOOKUP(AH$5,kruis_lucht,MATCH('BIN 1.1 Luchtgeluidsisolatie'!$C23,lucht_zendlokaal,0)+1,FALSE)+IF($D23="neen",0,lucht_privacy)</f>
        <v>44</v>
      </c>
      <c r="AI23" s="67">
        <f>VLOOKUP(AI$5,kruis_lucht,MATCH('BIN 1.1 Luchtgeluidsisolatie'!$C23,lucht_zendlokaal,0)+1,FALSE)+IF($D23="neen",0,lucht_privacy)</f>
        <v>48</v>
      </c>
      <c r="AJ23" s="67">
        <f>VLOOKUP(AJ$5,kruis_lucht,MATCH('BIN 1.1 Luchtgeluidsisolatie'!$C23,lucht_zendlokaal,0)+1,FALSE)+IF($D23="neen",0,lucht_privacy)</f>
        <v>32</v>
      </c>
      <c r="AK23" s="67">
        <f>VLOOKUP(AK$5,kruis_lucht,MATCH('BIN 1.1 Luchtgeluidsisolatie'!$C23,lucht_zendlokaal,0)+1,FALSE)+IF($D23="neen",0,lucht_privacy)</f>
        <v>48</v>
      </c>
      <c r="AL23" s="67">
        <f>VLOOKUP(AL$5,kruis_lucht,MATCH('BIN 1.1 Luchtgeluidsisolatie'!$C23,lucht_zendlokaal,0)+1,FALSE)+IF($D23="neen",0,lucht_privacy)</f>
        <v>48</v>
      </c>
      <c r="AM23" s="67">
        <f>VLOOKUP(AM$5,kruis_lucht,MATCH('BIN 1.1 Luchtgeluidsisolatie'!$C23,lucht_zendlokaal,0)+1,FALSE)+IF($D23="neen",0,lucht_privacy)</f>
        <v>48</v>
      </c>
      <c r="AN23" s="67">
        <f>VLOOKUP(AN$5,kruis_lucht,MATCH('BIN 1.1 Luchtgeluidsisolatie'!$C23,lucht_zendlokaal,0)+1,FALSE)+IF($D23="neen",0,lucht_privacy)</f>
        <v>44</v>
      </c>
      <c r="AO23" s="67">
        <f>VLOOKUP(AO$5,kruis_lucht,MATCH('BIN 1.1 Luchtgeluidsisolatie'!$C23,lucht_zendlokaal,0)+1,FALSE)+IF($D23="neen",0,lucht_privacy)</f>
        <v>44</v>
      </c>
      <c r="AP23" s="67">
        <f>VLOOKUP(AP$5,kruis_lucht,MATCH('BIN 1.1 Luchtgeluidsisolatie'!$C23,lucht_zendlokaal,0)+1,FALSE)+IF($D23="neen",0,lucht_privacy)</f>
        <v>52</v>
      </c>
      <c r="AQ23" s="67">
        <f>VLOOKUP(AQ$5,kruis_lucht,MATCH('BIN 1.1 Luchtgeluidsisolatie'!$C23,lucht_zendlokaal,0)+1,FALSE)+IF($D23="neen",0,lucht_privacy)</f>
        <v>44</v>
      </c>
      <c r="AR23" s="67">
        <f>VLOOKUP(AR$5,kruis_lucht,MATCH('BIN 1.1 Luchtgeluidsisolatie'!$C23,lucht_zendlokaal,0)+1,FALSE)+IF($D23="neen",0,lucht_privacy)</f>
        <v>44</v>
      </c>
      <c r="AS23" s="67">
        <f>VLOOKUP(AS$5,kruis_lucht,MATCH('BIN 1.1 Luchtgeluidsisolatie'!$C23,lucht_zendlokaal,0)+1,FALSE)+IF($D23="neen",0,lucht_privacy)</f>
        <v>48</v>
      </c>
      <c r="AT23" s="67">
        <f>VLOOKUP(AT$5,kruis_lucht,MATCH('BIN 1.1 Luchtgeluidsisolatie'!$C23,lucht_zendlokaal,0)+1,FALSE)+IF($D23="neen",0,lucht_privacy)</f>
        <v>32</v>
      </c>
      <c r="AU23" s="67"/>
      <c r="AV23" s="260"/>
      <c r="AW23" s="67">
        <f>VLOOKUP(AW$5,kruis_lucht,MATCH('BIN 1.1 Luchtgeluidsisolatie'!$C23,lucht_zendlokaal,0)+1,FALSE)+IF($D23="neen",0,lucht_privacy)</f>
        <v>32</v>
      </c>
      <c r="AX23" s="67">
        <f>VLOOKUP(AX$5,kruis_lucht,MATCH('BIN 1.1 Luchtgeluidsisolatie'!$C23,lucht_zendlokaal,0)+1,FALSE)+IF($D23="neen",0,lucht_privacy)</f>
        <v>52</v>
      </c>
      <c r="AY23" s="67">
        <f>VLOOKUP(AY$5,kruis_lucht,MATCH('BIN 1.1 Luchtgeluidsisolatie'!$C23,lucht_zendlokaal,0)+1,FALSE)+IF($D23="neen",0,lucht_privacy)</f>
        <v>32</v>
      </c>
      <c r="AZ23" s="67">
        <f>VLOOKUP(AZ$5,kruis_lucht,MATCH('BIN 1.1 Luchtgeluidsisolatie'!$C23,lucht_zendlokaal,0)+1,FALSE)+IF($D23="neen",0,lucht_privacy)</f>
        <v>44</v>
      </c>
      <c r="BA23" s="67">
        <f>VLOOKUP(BA$5,kruis_lucht,MATCH('BIN 1.1 Luchtgeluidsisolatie'!$C23,lucht_zendlokaal,0)+1,FALSE)+IF($D23="neen",0,lucht_privacy)</f>
        <v>32</v>
      </c>
      <c r="BB23" s="67">
        <f>VLOOKUP(BB$5,kruis_lucht,MATCH('BIN 1.1 Luchtgeluidsisolatie'!$C23,lucht_zendlokaal,0)+1,FALSE)+IF($D23="neen",0,lucht_privacy)</f>
        <v>32</v>
      </c>
    </row>
    <row r="24" spans="1:54" s="280" customFormat="1">
      <c r="A24" s="282"/>
      <c r="B24" s="359"/>
      <c r="C24" s="276"/>
      <c r="D24" s="276"/>
      <c r="E24" s="276"/>
      <c r="F24" s="277"/>
      <c r="G24" s="278">
        <f t="shared" ref="G24:K24" si="52">G23+lucht_verhoogd</f>
        <v>48</v>
      </c>
      <c r="H24" s="278">
        <f t="shared" si="52"/>
        <v>48</v>
      </c>
      <c r="I24" s="278">
        <f t="shared" si="52"/>
        <v>52</v>
      </c>
      <c r="J24" s="278">
        <f t="shared" si="52"/>
        <v>52</v>
      </c>
      <c r="K24" s="278">
        <f t="shared" si="52"/>
        <v>56</v>
      </c>
      <c r="L24" s="278">
        <f t="shared" ref="L24:R24" si="53">L23+lucht_verhoogd</f>
        <v>48</v>
      </c>
      <c r="M24" s="278">
        <f t="shared" si="53"/>
        <v>36</v>
      </c>
      <c r="N24" s="278">
        <f t="shared" si="53"/>
        <v>36</v>
      </c>
      <c r="O24" s="278">
        <f t="shared" si="53"/>
        <v>36</v>
      </c>
      <c r="P24" s="278">
        <f t="shared" si="53"/>
        <v>36</v>
      </c>
      <c r="Q24" s="278">
        <f t="shared" si="53"/>
        <v>36</v>
      </c>
      <c r="R24" s="278">
        <f t="shared" si="53"/>
        <v>36</v>
      </c>
      <c r="S24" s="278"/>
      <c r="T24" s="279"/>
      <c r="U24" s="278">
        <f t="shared" ref="U24:AC24" si="54">U23+lucht_verhoogd</f>
        <v>52</v>
      </c>
      <c r="V24" s="278">
        <f t="shared" si="54"/>
        <v>52</v>
      </c>
      <c r="W24" s="278">
        <f t="shared" si="54"/>
        <v>56</v>
      </c>
      <c r="X24" s="278">
        <f t="shared" si="54"/>
        <v>52</v>
      </c>
      <c r="Y24" s="278">
        <f t="shared" ref="Y24" si="55">Y23+lucht_verhoogd</f>
        <v>56</v>
      </c>
      <c r="Z24" s="286">
        <f t="shared" si="54"/>
        <v>56</v>
      </c>
      <c r="AA24" s="286">
        <f t="shared" si="54"/>
        <v>56</v>
      </c>
      <c r="AB24" s="278">
        <f t="shared" si="54"/>
        <v>36</v>
      </c>
      <c r="AC24" s="278">
        <f t="shared" si="54"/>
        <v>48</v>
      </c>
      <c r="AD24" s="278">
        <f t="shared" ref="AD24:AS24" si="56">AD23+lucht_verhoogd</f>
        <v>52</v>
      </c>
      <c r="AE24" s="278">
        <f t="shared" si="56"/>
        <v>52</v>
      </c>
      <c r="AF24" s="278">
        <f t="shared" si="56"/>
        <v>52</v>
      </c>
      <c r="AG24" s="278">
        <f t="shared" si="56"/>
        <v>36</v>
      </c>
      <c r="AH24" s="278">
        <f t="shared" si="56"/>
        <v>48</v>
      </c>
      <c r="AI24" s="278">
        <f t="shared" si="56"/>
        <v>52</v>
      </c>
      <c r="AJ24" s="278">
        <f t="shared" si="56"/>
        <v>36</v>
      </c>
      <c r="AK24" s="278">
        <f t="shared" si="56"/>
        <v>52</v>
      </c>
      <c r="AL24" s="278">
        <f t="shared" si="56"/>
        <v>52</v>
      </c>
      <c r="AM24" s="278">
        <f t="shared" si="56"/>
        <v>52</v>
      </c>
      <c r="AN24" s="278">
        <f t="shared" si="56"/>
        <v>48</v>
      </c>
      <c r="AO24" s="278">
        <f t="shared" si="56"/>
        <v>48</v>
      </c>
      <c r="AP24" s="278">
        <f t="shared" si="56"/>
        <v>56</v>
      </c>
      <c r="AQ24" s="278">
        <f t="shared" si="56"/>
        <v>48</v>
      </c>
      <c r="AR24" s="278">
        <f t="shared" si="56"/>
        <v>48</v>
      </c>
      <c r="AS24" s="278">
        <f t="shared" si="56"/>
        <v>52</v>
      </c>
      <c r="AT24" s="278">
        <f>AT23+lucht_verhoogd</f>
        <v>36</v>
      </c>
      <c r="AV24" s="281"/>
      <c r="AW24" s="278">
        <f t="shared" ref="AW24:BB24" si="57">AW23+lucht_verhoogd</f>
        <v>36</v>
      </c>
      <c r="AX24" s="278">
        <f t="shared" si="57"/>
        <v>56</v>
      </c>
      <c r="AY24" s="278">
        <f t="shared" si="57"/>
        <v>36</v>
      </c>
      <c r="AZ24" s="278">
        <f t="shared" si="57"/>
        <v>48</v>
      </c>
      <c r="BA24" s="278">
        <f t="shared" si="57"/>
        <v>36</v>
      </c>
      <c r="BB24" s="278">
        <f t="shared" si="57"/>
        <v>36</v>
      </c>
    </row>
    <row r="25" spans="1:54" s="126" customFormat="1">
      <c r="A25" s="262"/>
      <c r="B25" s="359" t="s">
        <v>92</v>
      </c>
      <c r="C25" s="267" t="str">
        <f>VLOOKUP(B25,lokalentabel,5,FALSE)</f>
        <v>zeer hoog</v>
      </c>
      <c r="D25" s="267" t="str">
        <f>VLOOKUP(B25,lokalentabel,7,FALSE)</f>
        <v>neen</v>
      </c>
      <c r="E25" s="258"/>
      <c r="F25" s="259"/>
      <c r="G25" s="67">
        <f>VLOOKUP(G$5,kruis_lucht,MATCH('BIN 1.1 Luchtgeluidsisolatie'!$C25,lucht_zendlokaal,0)+1,FALSE)+IF($D25="neen",0,lucht_privacy)</f>
        <v>52</v>
      </c>
      <c r="H25" s="67">
        <f>VLOOKUP(H$5,kruis_lucht,MATCH('BIN 1.1 Luchtgeluidsisolatie'!$C25,lucht_zendlokaal,0)+1,FALSE)+IF($D25="neen",0,lucht_privacy)</f>
        <v>52</v>
      </c>
      <c r="I25" s="67">
        <f>VLOOKUP(I$5,kruis_lucht,MATCH('BIN 1.1 Luchtgeluidsisolatie'!$C25,lucht_zendlokaal,0)+1,FALSE)+IF($D25="neen",0,lucht_privacy)</f>
        <v>56</v>
      </c>
      <c r="J25" s="67">
        <f>VLOOKUP(J$5,kruis_lucht,MATCH('BIN 1.1 Luchtgeluidsisolatie'!$C25,lucht_zendlokaal,0)+1,FALSE)+IF($D25="neen",0,lucht_privacy)</f>
        <v>56</v>
      </c>
      <c r="K25" s="67">
        <f>VLOOKUP(K$5,kruis_lucht,MATCH('BIN 1.1 Luchtgeluidsisolatie'!$C25,lucht_zendlokaal,0)+1,FALSE)+IF($D25="neen",0,lucht_privacy)</f>
        <v>60</v>
      </c>
      <c r="L25" s="67">
        <f>VLOOKUP(L$5,kruis_lucht,MATCH('BIN 1.1 Luchtgeluidsisolatie'!$C25,lucht_zendlokaal,0)+1,FALSE)+IF($D25="neen",0,lucht_privacy)</f>
        <v>52</v>
      </c>
      <c r="M25" s="67">
        <f>VLOOKUP(M$5,kruis_lucht,MATCH('BIN 1.1 Luchtgeluidsisolatie'!$C25,lucht_zendlokaal,0)+1,FALSE)+IF($D25="neen",0,lucht_privacy)</f>
        <v>32</v>
      </c>
      <c r="N25" s="67">
        <f>VLOOKUP(N$5,kruis_lucht,MATCH('BIN 1.1 Luchtgeluidsisolatie'!$C25,lucht_zendlokaal,0)+1,FALSE)+IF($D25="neen",0,lucht_privacy)</f>
        <v>32</v>
      </c>
      <c r="O25" s="67">
        <f>VLOOKUP(O$5,kruis_lucht,MATCH('BIN 1.1 Luchtgeluidsisolatie'!$C25,lucht_zendlokaal,0)+1,FALSE)+IF($D25="neen",0,lucht_privacy)</f>
        <v>32</v>
      </c>
      <c r="P25" s="67">
        <f>VLOOKUP(P$5,kruis_lucht,MATCH('BIN 1.1 Luchtgeluidsisolatie'!$C25,lucht_zendlokaal,0)+1,FALSE)+IF($D25="neen",0,lucht_privacy)</f>
        <v>32</v>
      </c>
      <c r="Q25" s="67">
        <f>VLOOKUP(Q$5,kruis_lucht,MATCH('BIN 1.1 Luchtgeluidsisolatie'!$C25,lucht_zendlokaal,0)+1,FALSE)+IF($D25="neen",0,lucht_privacy)</f>
        <v>32</v>
      </c>
      <c r="R25" s="67">
        <f>VLOOKUP(R$5,kruis_lucht,MATCH('BIN 1.1 Luchtgeluidsisolatie'!$C25,lucht_zendlokaal,0)+1,FALSE)+IF($D25="neen",0,lucht_privacy)</f>
        <v>32</v>
      </c>
      <c r="S25" s="67"/>
      <c r="T25" s="260"/>
      <c r="U25" s="67">
        <f>VLOOKUP(U$5,kruis_lucht,MATCH('BIN 1.1 Luchtgeluidsisolatie'!$C25,lucht_zendlokaal,0)+1,FALSE)+IF($D25="neen",0,lucht_privacy)</f>
        <v>56</v>
      </c>
      <c r="V25" s="67">
        <f>VLOOKUP(V$5,kruis_lucht,MATCH('BIN 1.1 Luchtgeluidsisolatie'!$C25,lucht_zendlokaal,0)+1,FALSE)+IF($D25="neen",0,lucht_privacy)</f>
        <v>56</v>
      </c>
      <c r="W25" s="67">
        <f>VLOOKUP(W$5,kruis_lucht,MATCH('BIN 1.1 Luchtgeluidsisolatie'!$C25,lucht_zendlokaal,0)+1,FALSE)+IF($D25="neen",0,lucht_privacy)</f>
        <v>60</v>
      </c>
      <c r="X25" s="67">
        <f>VLOOKUP(X$5,kruis_lucht,MATCH('BIN 1.1 Luchtgeluidsisolatie'!$C25,lucht_zendlokaal,0)+1,FALSE)+IF($D25="neen",0,lucht_privacy)</f>
        <v>56</v>
      </c>
      <c r="Y25" s="67">
        <f>VLOOKUP(Y$5,kruis_lucht,MATCH('BIN 1.1 Luchtgeluidsisolatie'!$C25,lucht_zendlokaal,0)+1,FALSE)+IF($D25="neen",0,lucht_privacy)</f>
        <v>60</v>
      </c>
      <c r="Z25" s="284">
        <f>VLOOKUP(Z$5,kruis_lucht,MATCH('BIN 1.1 Luchtgeluidsisolatie'!$C25,lucht_zendlokaal,0)+1,FALSE)+IF($D25="neen",0,lucht_privacy)</f>
        <v>60</v>
      </c>
      <c r="AA25" s="284">
        <f>VLOOKUP(AA$5,kruis_lucht,MATCH('BIN 1.1 Luchtgeluidsisolatie'!$C25,lucht_zendlokaal,0)+1,FALSE)+IF($D25="neen",0,lucht_privacy)</f>
        <v>60</v>
      </c>
      <c r="AB25" s="67">
        <f>VLOOKUP(AB$5,kruis_lucht,MATCH('BIN 1.1 Luchtgeluidsisolatie'!$C25,lucht_zendlokaal,0)+1,FALSE)+IF($D25="neen",0,lucht_privacy)</f>
        <v>32</v>
      </c>
      <c r="AC25" s="67">
        <f>VLOOKUP(AC$5,kruis_lucht,MATCH('BIN 1.1 Luchtgeluidsisolatie'!$C25,lucht_zendlokaal,0)+1,FALSE)+IF($D25="neen",0,lucht_privacy)</f>
        <v>52</v>
      </c>
      <c r="AD25" s="67">
        <f>VLOOKUP(AD$5,kruis_lucht,MATCH('BIN 1.1 Luchtgeluidsisolatie'!$C25,lucht_zendlokaal,0)+1,FALSE)+IF($D25="neen",0,lucht_privacy)</f>
        <v>56</v>
      </c>
      <c r="AE25" s="67">
        <f>VLOOKUP(AE$5,kruis_lucht,MATCH('BIN 1.1 Luchtgeluidsisolatie'!$C25,lucht_zendlokaal,0)+1,FALSE)+IF($D25="neen",0,lucht_privacy)</f>
        <v>56</v>
      </c>
      <c r="AF25" s="67">
        <f>VLOOKUP(AF$5,kruis_lucht,MATCH('BIN 1.1 Luchtgeluidsisolatie'!$C25,lucht_zendlokaal,0)+1,FALSE)+IF($D25="neen",0,lucht_privacy)</f>
        <v>56</v>
      </c>
      <c r="AG25" s="67">
        <f>VLOOKUP(AG$5,kruis_lucht,MATCH('BIN 1.1 Luchtgeluidsisolatie'!$C25,lucht_zendlokaal,0)+1,FALSE)+IF($D25="neen",0,lucht_privacy)</f>
        <v>32</v>
      </c>
      <c r="AH25" s="67">
        <f>VLOOKUP(AH$5,kruis_lucht,MATCH('BIN 1.1 Luchtgeluidsisolatie'!$C25,lucht_zendlokaal,0)+1,FALSE)+IF($D25="neen",0,lucht_privacy)</f>
        <v>52</v>
      </c>
      <c r="AI25" s="67">
        <f>VLOOKUP(AI$5,kruis_lucht,MATCH('BIN 1.1 Luchtgeluidsisolatie'!$C25,lucht_zendlokaal,0)+1,FALSE)+IF($D25="neen",0,lucht_privacy)</f>
        <v>56</v>
      </c>
      <c r="AJ25" s="67">
        <f>VLOOKUP(AJ$5,kruis_lucht,MATCH('BIN 1.1 Luchtgeluidsisolatie'!$C25,lucht_zendlokaal,0)+1,FALSE)+IF($D25="neen",0,lucht_privacy)</f>
        <v>32</v>
      </c>
      <c r="AK25" s="67">
        <f>VLOOKUP(AK$5,kruis_lucht,MATCH('BIN 1.1 Luchtgeluidsisolatie'!$C25,lucht_zendlokaal,0)+1,FALSE)+IF($D25="neen",0,lucht_privacy)</f>
        <v>56</v>
      </c>
      <c r="AL25" s="67">
        <f>VLOOKUP(AL$5,kruis_lucht,MATCH('BIN 1.1 Luchtgeluidsisolatie'!$C25,lucht_zendlokaal,0)+1,FALSE)+IF($D25="neen",0,lucht_privacy)</f>
        <v>56</v>
      </c>
      <c r="AM25" s="67">
        <f>VLOOKUP(AM$5,kruis_lucht,MATCH('BIN 1.1 Luchtgeluidsisolatie'!$C25,lucht_zendlokaal,0)+1,FALSE)+IF($D25="neen",0,lucht_privacy)</f>
        <v>56</v>
      </c>
      <c r="AN25" s="67">
        <f>VLOOKUP(AN$5,kruis_lucht,MATCH('BIN 1.1 Luchtgeluidsisolatie'!$C25,lucht_zendlokaal,0)+1,FALSE)+IF($D25="neen",0,lucht_privacy)</f>
        <v>52</v>
      </c>
      <c r="AO25" s="67">
        <f>VLOOKUP(AO$5,kruis_lucht,MATCH('BIN 1.1 Luchtgeluidsisolatie'!$C25,lucht_zendlokaal,0)+1,FALSE)+IF($D25="neen",0,lucht_privacy)</f>
        <v>52</v>
      </c>
      <c r="AP25" s="67">
        <f>VLOOKUP(AP$5,kruis_lucht,MATCH('BIN 1.1 Luchtgeluidsisolatie'!$C25,lucht_zendlokaal,0)+1,FALSE)+IF($D25="neen",0,lucht_privacy)</f>
        <v>60</v>
      </c>
      <c r="AQ25" s="67">
        <f>VLOOKUP(AQ$5,kruis_lucht,MATCH('BIN 1.1 Luchtgeluidsisolatie'!$C25,lucht_zendlokaal,0)+1,FALSE)+IF($D25="neen",0,lucht_privacy)</f>
        <v>52</v>
      </c>
      <c r="AR25" s="67">
        <f>VLOOKUP(AR$5,kruis_lucht,MATCH('BIN 1.1 Luchtgeluidsisolatie'!$C25,lucht_zendlokaal,0)+1,FALSE)+IF($D25="neen",0,lucht_privacy)</f>
        <v>52</v>
      </c>
      <c r="AS25" s="67">
        <f>VLOOKUP(AS$5,kruis_lucht,MATCH('BIN 1.1 Luchtgeluidsisolatie'!$C25,lucht_zendlokaal,0)+1,FALSE)+IF($D25="neen",0,lucht_privacy)</f>
        <v>56</v>
      </c>
      <c r="AT25" s="67">
        <f>VLOOKUP(AT$5,kruis_lucht,MATCH('BIN 1.1 Luchtgeluidsisolatie'!$C25,lucht_zendlokaal,0)+1,FALSE)+IF($D25="neen",0,lucht_privacy)</f>
        <v>32</v>
      </c>
      <c r="AV25" s="263"/>
      <c r="AW25" s="67">
        <f>VLOOKUP(AW$5,kruis_lucht,MATCH('BIN 1.1 Luchtgeluidsisolatie'!$C25,lucht_zendlokaal,0)+1,FALSE)+IF($D25="neen",0,lucht_privacy)</f>
        <v>32</v>
      </c>
      <c r="AX25" s="67">
        <f>VLOOKUP(AX$5,kruis_lucht,MATCH('BIN 1.1 Luchtgeluidsisolatie'!$C25,lucht_zendlokaal,0)+1,FALSE)+IF($D25="neen",0,lucht_privacy)</f>
        <v>60</v>
      </c>
      <c r="AY25" s="67">
        <f>VLOOKUP(AY$5,kruis_lucht,MATCH('BIN 1.1 Luchtgeluidsisolatie'!$C25,lucht_zendlokaal,0)+1,FALSE)+IF($D25="neen",0,lucht_privacy)</f>
        <v>32</v>
      </c>
      <c r="AZ25" s="67">
        <f>VLOOKUP(AZ$5,kruis_lucht,MATCH('BIN 1.1 Luchtgeluidsisolatie'!$C25,lucht_zendlokaal,0)+1,FALSE)+IF($D25="neen",0,lucht_privacy)</f>
        <v>52</v>
      </c>
      <c r="BA25" s="67">
        <f>VLOOKUP(BA$5,kruis_lucht,MATCH('BIN 1.1 Luchtgeluidsisolatie'!$C25,lucht_zendlokaal,0)+1,FALSE)+IF($D25="neen",0,lucht_privacy)</f>
        <v>32</v>
      </c>
      <c r="BB25" s="67">
        <f>VLOOKUP(BB$5,kruis_lucht,MATCH('BIN 1.1 Luchtgeluidsisolatie'!$C25,lucht_zendlokaal,0)+1,FALSE)+IF($D25="neen",0,lucht_privacy)</f>
        <v>32</v>
      </c>
    </row>
    <row r="26" spans="1:54" s="280" customFormat="1">
      <c r="A26" s="282"/>
      <c r="B26" s="359"/>
      <c r="C26" s="276"/>
      <c r="D26" s="276"/>
      <c r="E26" s="276"/>
      <c r="F26" s="277"/>
      <c r="G26" s="278">
        <f t="shared" ref="G26:R26" si="58">G25+lucht_verhoogd</f>
        <v>56</v>
      </c>
      <c r="H26" s="278">
        <f t="shared" si="58"/>
        <v>56</v>
      </c>
      <c r="I26" s="278">
        <f t="shared" si="58"/>
        <v>60</v>
      </c>
      <c r="J26" s="278">
        <f t="shared" si="58"/>
        <v>60</v>
      </c>
      <c r="K26" s="278">
        <f t="shared" si="58"/>
        <v>64</v>
      </c>
      <c r="L26" s="278">
        <f t="shared" si="58"/>
        <v>56</v>
      </c>
      <c r="M26" s="278">
        <f t="shared" si="58"/>
        <v>36</v>
      </c>
      <c r="N26" s="278">
        <f t="shared" si="58"/>
        <v>36</v>
      </c>
      <c r="O26" s="278">
        <f t="shared" si="58"/>
        <v>36</v>
      </c>
      <c r="P26" s="278">
        <f t="shared" si="58"/>
        <v>36</v>
      </c>
      <c r="Q26" s="278">
        <f t="shared" si="58"/>
        <v>36</v>
      </c>
      <c r="R26" s="278">
        <f t="shared" si="58"/>
        <v>36</v>
      </c>
      <c r="S26" s="278"/>
      <c r="T26" s="279"/>
      <c r="U26" s="278">
        <f t="shared" ref="U26:AT26" si="59">U25+lucht_verhoogd</f>
        <v>60</v>
      </c>
      <c r="V26" s="278">
        <f t="shared" si="59"/>
        <v>60</v>
      </c>
      <c r="W26" s="278">
        <f t="shared" si="59"/>
        <v>64</v>
      </c>
      <c r="X26" s="278">
        <f t="shared" si="59"/>
        <v>60</v>
      </c>
      <c r="Y26" s="278">
        <f t="shared" ref="Y26" si="60">Y25+lucht_verhoogd</f>
        <v>64</v>
      </c>
      <c r="Z26" s="286">
        <f t="shared" si="59"/>
        <v>64</v>
      </c>
      <c r="AA26" s="286">
        <f t="shared" si="59"/>
        <v>64</v>
      </c>
      <c r="AB26" s="278">
        <f t="shared" si="59"/>
        <v>36</v>
      </c>
      <c r="AC26" s="278">
        <f t="shared" si="59"/>
        <v>56</v>
      </c>
      <c r="AD26" s="278">
        <f t="shared" si="59"/>
        <v>60</v>
      </c>
      <c r="AE26" s="278">
        <f t="shared" si="59"/>
        <v>60</v>
      </c>
      <c r="AF26" s="278">
        <f t="shared" si="59"/>
        <v>60</v>
      </c>
      <c r="AG26" s="278">
        <f t="shared" si="59"/>
        <v>36</v>
      </c>
      <c r="AH26" s="278">
        <f t="shared" si="59"/>
        <v>56</v>
      </c>
      <c r="AI26" s="278">
        <f t="shared" si="59"/>
        <v>60</v>
      </c>
      <c r="AJ26" s="278">
        <f t="shared" si="59"/>
        <v>36</v>
      </c>
      <c r="AK26" s="278">
        <f t="shared" si="59"/>
        <v>60</v>
      </c>
      <c r="AL26" s="278">
        <f t="shared" si="59"/>
        <v>60</v>
      </c>
      <c r="AM26" s="278">
        <f t="shared" si="59"/>
        <v>60</v>
      </c>
      <c r="AN26" s="278">
        <f t="shared" si="59"/>
        <v>56</v>
      </c>
      <c r="AO26" s="278">
        <f t="shared" si="59"/>
        <v>56</v>
      </c>
      <c r="AP26" s="278">
        <f t="shared" si="59"/>
        <v>64</v>
      </c>
      <c r="AQ26" s="278">
        <f t="shared" si="59"/>
        <v>56</v>
      </c>
      <c r="AR26" s="278">
        <f t="shared" si="59"/>
        <v>56</v>
      </c>
      <c r="AS26" s="278">
        <f t="shared" si="59"/>
        <v>60</v>
      </c>
      <c r="AT26" s="278">
        <f t="shared" si="59"/>
        <v>36</v>
      </c>
      <c r="AV26" s="281"/>
      <c r="AW26" s="278">
        <f t="shared" ref="AW26:BB26" si="61">AW25+lucht_verhoogd</f>
        <v>36</v>
      </c>
      <c r="AX26" s="278">
        <f t="shared" si="61"/>
        <v>64</v>
      </c>
      <c r="AY26" s="278">
        <f t="shared" si="61"/>
        <v>36</v>
      </c>
      <c r="AZ26" s="278">
        <f t="shared" si="61"/>
        <v>56</v>
      </c>
      <c r="BA26" s="278">
        <f t="shared" si="61"/>
        <v>36</v>
      </c>
      <c r="BB26" s="278">
        <f t="shared" si="61"/>
        <v>36</v>
      </c>
    </row>
    <row r="27" spans="1:54" s="126" customFormat="1">
      <c r="A27" s="262"/>
      <c r="B27" s="359" t="s">
        <v>33</v>
      </c>
      <c r="C27" s="267" t="str">
        <f>VLOOKUP(B27,lokalentabel,5,FALSE)</f>
        <v>zeer hoog</v>
      </c>
      <c r="D27" s="267" t="str">
        <f>VLOOKUP(B27,lokalentabel,7,FALSE)</f>
        <v>neen</v>
      </c>
      <c r="E27" s="258"/>
      <c r="F27" s="259"/>
      <c r="G27" s="67">
        <f>VLOOKUP(G$5,kruis_lucht,MATCH('BIN 1.1 Luchtgeluidsisolatie'!$C27,lucht_zendlokaal,0)+1,FALSE)+IF($D27="neen",0,lucht_privacy)</f>
        <v>52</v>
      </c>
      <c r="H27" s="67">
        <f>VLOOKUP(H$5,kruis_lucht,MATCH('BIN 1.1 Luchtgeluidsisolatie'!$C27,lucht_zendlokaal,0)+1,FALSE)+IF($D27="neen",0,lucht_privacy)</f>
        <v>52</v>
      </c>
      <c r="I27" s="67">
        <f>VLOOKUP(I$5,kruis_lucht,MATCH('BIN 1.1 Luchtgeluidsisolatie'!$C27,lucht_zendlokaal,0)+1,FALSE)+IF($D27="neen",0,lucht_privacy)</f>
        <v>56</v>
      </c>
      <c r="J27" s="67">
        <f>VLOOKUP(J$5,kruis_lucht,MATCH('BIN 1.1 Luchtgeluidsisolatie'!$C27,lucht_zendlokaal,0)+1,FALSE)+IF($D27="neen",0,lucht_privacy)</f>
        <v>56</v>
      </c>
      <c r="K27" s="67">
        <f>VLOOKUP(K$5,kruis_lucht,MATCH('BIN 1.1 Luchtgeluidsisolatie'!$C27,lucht_zendlokaal,0)+1,FALSE)+IF($D27="neen",0,lucht_privacy)</f>
        <v>60</v>
      </c>
      <c r="L27" s="67">
        <f>VLOOKUP(L$5,kruis_lucht,MATCH('BIN 1.1 Luchtgeluidsisolatie'!$C27,lucht_zendlokaal,0)+1,FALSE)+IF($D27="neen",0,lucht_privacy)</f>
        <v>52</v>
      </c>
      <c r="M27" s="67">
        <f>VLOOKUP(M$5,kruis_lucht,MATCH('BIN 1.1 Luchtgeluidsisolatie'!$C27,lucht_zendlokaal,0)+1,FALSE)+IF($D27="neen",0,lucht_privacy)</f>
        <v>32</v>
      </c>
      <c r="N27" s="67">
        <f>VLOOKUP(N$5,kruis_lucht,MATCH('BIN 1.1 Luchtgeluidsisolatie'!$C27,lucht_zendlokaal,0)+1,FALSE)+IF($D27="neen",0,lucht_privacy)</f>
        <v>32</v>
      </c>
      <c r="O27" s="67">
        <f>VLOOKUP(O$5,kruis_lucht,MATCH('BIN 1.1 Luchtgeluidsisolatie'!$C27,lucht_zendlokaal,0)+1,FALSE)+IF($D27="neen",0,lucht_privacy)</f>
        <v>32</v>
      </c>
      <c r="P27" s="67">
        <f>VLOOKUP(P$5,kruis_lucht,MATCH('BIN 1.1 Luchtgeluidsisolatie'!$C27,lucht_zendlokaal,0)+1,FALSE)+IF($D27="neen",0,lucht_privacy)</f>
        <v>32</v>
      </c>
      <c r="Q27" s="67">
        <f>VLOOKUP(Q$5,kruis_lucht,MATCH('BIN 1.1 Luchtgeluidsisolatie'!$C27,lucht_zendlokaal,0)+1,FALSE)+IF($D27="neen",0,lucht_privacy)</f>
        <v>32</v>
      </c>
      <c r="R27" s="67">
        <f>VLOOKUP(R$5,kruis_lucht,MATCH('BIN 1.1 Luchtgeluidsisolatie'!$C27,lucht_zendlokaal,0)+1,FALSE)+IF($D27="neen",0,lucht_privacy)</f>
        <v>32</v>
      </c>
      <c r="S27" s="67"/>
      <c r="T27" s="260"/>
      <c r="U27" s="67">
        <f>VLOOKUP(U$5,kruis_lucht,MATCH('BIN 1.1 Luchtgeluidsisolatie'!$C27,lucht_zendlokaal,0)+1,FALSE)+IF($D27="neen",0,lucht_privacy)</f>
        <v>56</v>
      </c>
      <c r="V27" s="67">
        <f>VLOOKUP(V$5,kruis_lucht,MATCH('BIN 1.1 Luchtgeluidsisolatie'!$C27,lucht_zendlokaal,0)+1,FALSE)+IF($D27="neen",0,lucht_privacy)</f>
        <v>56</v>
      </c>
      <c r="W27" s="67">
        <f>VLOOKUP(W$5,kruis_lucht,MATCH('BIN 1.1 Luchtgeluidsisolatie'!$C27,lucht_zendlokaal,0)+1,FALSE)+IF($D27="neen",0,lucht_privacy)</f>
        <v>60</v>
      </c>
      <c r="X27" s="67">
        <f>VLOOKUP(X$5,kruis_lucht,MATCH('BIN 1.1 Luchtgeluidsisolatie'!$C27,lucht_zendlokaal,0)+1,FALSE)+IF($D27="neen",0,lucht_privacy)</f>
        <v>56</v>
      </c>
      <c r="Y27" s="67">
        <f>VLOOKUP(Y$5,kruis_lucht,MATCH('BIN 1.1 Luchtgeluidsisolatie'!$C27,lucht_zendlokaal,0)+1,FALSE)+IF($D27="neen",0,lucht_privacy)</f>
        <v>60</v>
      </c>
      <c r="Z27" s="284" t="s">
        <v>46</v>
      </c>
      <c r="AA27" s="284" t="s">
        <v>46</v>
      </c>
      <c r="AB27" s="67">
        <f>VLOOKUP(AB$5,kruis_lucht,MATCH('BIN 1.1 Luchtgeluidsisolatie'!$C27,lucht_zendlokaal,0)+1,FALSE)+IF($D27="neen",0,lucht_privacy)</f>
        <v>32</v>
      </c>
      <c r="AC27" s="67">
        <f>VLOOKUP(AC$5,kruis_lucht,MATCH('BIN 1.1 Luchtgeluidsisolatie'!$C27,lucht_zendlokaal,0)+1,FALSE)+IF($D27="neen",0,lucht_privacy)</f>
        <v>52</v>
      </c>
      <c r="AD27" s="67">
        <f>VLOOKUP(AD$5,kruis_lucht,MATCH('BIN 1.1 Luchtgeluidsisolatie'!$C27,lucht_zendlokaal,0)+1,FALSE)+IF($D27="neen",0,lucht_privacy)</f>
        <v>56</v>
      </c>
      <c r="AE27" s="67">
        <f>VLOOKUP(AE$5,kruis_lucht,MATCH('BIN 1.1 Luchtgeluidsisolatie'!$C27,lucht_zendlokaal,0)+1,FALSE)+IF($D27="neen",0,lucht_privacy)</f>
        <v>56</v>
      </c>
      <c r="AF27" s="67">
        <f>VLOOKUP(AF$5,kruis_lucht,MATCH('BIN 1.1 Luchtgeluidsisolatie'!$C27,lucht_zendlokaal,0)+1,FALSE)+IF($D27="neen",0,lucht_privacy)</f>
        <v>56</v>
      </c>
      <c r="AG27" s="67">
        <f>VLOOKUP(AG$5,kruis_lucht,MATCH('BIN 1.1 Luchtgeluidsisolatie'!$C27,lucht_zendlokaal,0)+1,FALSE)+IF($D27="neen",0,lucht_privacy)</f>
        <v>32</v>
      </c>
      <c r="AH27" s="67">
        <f>VLOOKUP(AH$5,kruis_lucht,MATCH('BIN 1.1 Luchtgeluidsisolatie'!$C27,lucht_zendlokaal,0)+1,FALSE)+IF($D27="neen",0,lucht_privacy)</f>
        <v>52</v>
      </c>
      <c r="AI27" s="67">
        <f>VLOOKUP(AI$5,kruis_lucht,MATCH('BIN 1.1 Luchtgeluidsisolatie'!$C27,lucht_zendlokaal,0)+1,FALSE)+IF($D27="neen",0,lucht_privacy)</f>
        <v>56</v>
      </c>
      <c r="AJ27" s="67">
        <f>VLOOKUP(AJ$5,kruis_lucht,MATCH('BIN 1.1 Luchtgeluidsisolatie'!$C27,lucht_zendlokaal,0)+1,FALSE)+IF($D27="neen",0,lucht_privacy)</f>
        <v>32</v>
      </c>
      <c r="AK27" s="67">
        <f>VLOOKUP(AK$5,kruis_lucht,MATCH('BIN 1.1 Luchtgeluidsisolatie'!$C27,lucht_zendlokaal,0)+1,FALSE)+IF($D27="neen",0,lucht_privacy)</f>
        <v>56</v>
      </c>
      <c r="AL27" s="67">
        <f>VLOOKUP(AL$5,kruis_lucht,MATCH('BIN 1.1 Luchtgeluidsisolatie'!$C27,lucht_zendlokaal,0)+1,FALSE)+IF($D27="neen",0,lucht_privacy)</f>
        <v>56</v>
      </c>
      <c r="AM27" s="67">
        <f>VLOOKUP(AM$5,kruis_lucht,MATCH('BIN 1.1 Luchtgeluidsisolatie'!$C27,lucht_zendlokaal,0)+1,FALSE)+IF($D27="neen",0,lucht_privacy)</f>
        <v>56</v>
      </c>
      <c r="AN27" s="67">
        <f>VLOOKUP(AN$5,kruis_lucht,MATCH('BIN 1.1 Luchtgeluidsisolatie'!$C27,lucht_zendlokaal,0)+1,FALSE)+IF($D27="neen",0,lucht_privacy)</f>
        <v>52</v>
      </c>
      <c r="AO27" s="67">
        <f>VLOOKUP(AO$5,kruis_lucht,MATCH('BIN 1.1 Luchtgeluidsisolatie'!$C27,lucht_zendlokaal,0)+1,FALSE)+IF($D27="neen",0,lucht_privacy)</f>
        <v>52</v>
      </c>
      <c r="AP27" s="67">
        <f>VLOOKUP(AP$5,kruis_lucht,MATCH('BIN 1.1 Luchtgeluidsisolatie'!$C27,lucht_zendlokaal,0)+1,FALSE)+IF($D27="neen",0,lucht_privacy)</f>
        <v>60</v>
      </c>
      <c r="AQ27" s="67">
        <f>VLOOKUP(AQ$5,kruis_lucht,MATCH('BIN 1.1 Luchtgeluidsisolatie'!$C27,lucht_zendlokaal,0)+1,FALSE)+IF($D27="neen",0,lucht_privacy)</f>
        <v>52</v>
      </c>
      <c r="AR27" s="67">
        <f>VLOOKUP(AR$5,kruis_lucht,MATCH('BIN 1.1 Luchtgeluidsisolatie'!$C27,lucht_zendlokaal,0)+1,FALSE)+IF($D27="neen",0,lucht_privacy)</f>
        <v>52</v>
      </c>
      <c r="AS27" s="67">
        <f>VLOOKUP(AS$5,kruis_lucht,MATCH('BIN 1.1 Luchtgeluidsisolatie'!$C27,lucht_zendlokaal,0)+1,FALSE)+IF($D27="neen",0,lucht_privacy)</f>
        <v>56</v>
      </c>
      <c r="AT27" s="67">
        <f>VLOOKUP(AT$5,kruis_lucht,MATCH('BIN 1.1 Luchtgeluidsisolatie'!$C27,lucht_zendlokaal,0)+1,FALSE)+IF($D27="neen",0,lucht_privacy)</f>
        <v>32</v>
      </c>
      <c r="AU27" s="67"/>
      <c r="AV27" s="260"/>
      <c r="AW27" s="67">
        <f>VLOOKUP(AW$5,kruis_lucht,MATCH('BIN 1.1 Luchtgeluidsisolatie'!$C27,lucht_zendlokaal,0)+1,FALSE)+IF($D27="neen",0,lucht_privacy)</f>
        <v>32</v>
      </c>
      <c r="AX27" s="265" t="s">
        <v>46</v>
      </c>
      <c r="AY27" s="67">
        <f>VLOOKUP(AY$5,kruis_lucht,MATCH('BIN 1.1 Luchtgeluidsisolatie'!$C27,lucht_zendlokaal,0)+1,FALSE)+IF($D27="neen",0,lucht_privacy)</f>
        <v>32</v>
      </c>
      <c r="AZ27" s="67">
        <f>VLOOKUP(AZ$5,kruis_lucht,MATCH('BIN 1.1 Luchtgeluidsisolatie'!$C27,lucht_zendlokaal,0)+1,FALSE)+IF($D27="neen",0,lucht_privacy)</f>
        <v>52</v>
      </c>
      <c r="BA27" s="67">
        <f>VLOOKUP(BA$5,kruis_lucht,MATCH('BIN 1.1 Luchtgeluidsisolatie'!$C27,lucht_zendlokaal,0)+1,FALSE)+IF($D27="neen",0,lucht_privacy)</f>
        <v>32</v>
      </c>
      <c r="BB27" s="67">
        <f>VLOOKUP(BB$5,kruis_lucht,MATCH('BIN 1.1 Luchtgeluidsisolatie'!$C27,lucht_zendlokaal,0)+1,FALSE)+IF($D27="neen",0,lucht_privacy)</f>
        <v>32</v>
      </c>
    </row>
    <row r="28" spans="1:54" s="280" customFormat="1">
      <c r="A28" s="282"/>
      <c r="B28" s="359"/>
      <c r="C28" s="276"/>
      <c r="D28" s="276"/>
      <c r="E28" s="276"/>
      <c r="F28" s="277"/>
      <c r="G28" s="278">
        <f t="shared" ref="G28:K28" si="62">G27+lucht_verhoogd</f>
        <v>56</v>
      </c>
      <c r="H28" s="278">
        <f t="shared" si="62"/>
        <v>56</v>
      </c>
      <c r="I28" s="278">
        <f t="shared" si="62"/>
        <v>60</v>
      </c>
      <c r="J28" s="278">
        <f t="shared" si="62"/>
        <v>60</v>
      </c>
      <c r="K28" s="278">
        <f t="shared" si="62"/>
        <v>64</v>
      </c>
      <c r="L28" s="278">
        <f t="shared" ref="L28:R28" si="63">L27+lucht_verhoogd</f>
        <v>56</v>
      </c>
      <c r="M28" s="278">
        <f t="shared" si="63"/>
        <v>36</v>
      </c>
      <c r="N28" s="278">
        <f t="shared" si="63"/>
        <v>36</v>
      </c>
      <c r="O28" s="278">
        <f t="shared" si="63"/>
        <v>36</v>
      </c>
      <c r="P28" s="278">
        <f t="shared" si="63"/>
        <v>36</v>
      </c>
      <c r="Q28" s="278">
        <f t="shared" si="63"/>
        <v>36</v>
      </c>
      <c r="R28" s="278">
        <f t="shared" si="63"/>
        <v>36</v>
      </c>
      <c r="S28" s="278"/>
      <c r="T28" s="279"/>
      <c r="U28" s="278">
        <f>U27+lucht_verhoogd</f>
        <v>60</v>
      </c>
      <c r="V28" s="278">
        <f>V27+lucht_verhoogd</f>
        <v>60</v>
      </c>
      <c r="W28" s="278">
        <f>W27+lucht_verhoogd</f>
        <v>64</v>
      </c>
      <c r="X28" s="278">
        <f>X27+lucht_verhoogd</f>
        <v>60</v>
      </c>
      <c r="Y28" s="278">
        <f>Y27+lucht_verhoogd</f>
        <v>64</v>
      </c>
      <c r="Z28" s="286" t="s">
        <v>46</v>
      </c>
      <c r="AA28" s="286" t="s">
        <v>46</v>
      </c>
      <c r="AB28" s="278">
        <f>AB27+lucht_verhoogd</f>
        <v>36</v>
      </c>
      <c r="AC28" s="278">
        <f>AC27+lucht_verhoogd</f>
        <v>56</v>
      </c>
      <c r="AD28" s="278">
        <f t="shared" ref="AD28:AS28" si="64">AD27+lucht_verhoogd</f>
        <v>60</v>
      </c>
      <c r="AE28" s="278">
        <f t="shared" si="64"/>
        <v>60</v>
      </c>
      <c r="AF28" s="278">
        <f t="shared" si="64"/>
        <v>60</v>
      </c>
      <c r="AG28" s="278">
        <f t="shared" si="64"/>
        <v>36</v>
      </c>
      <c r="AH28" s="278">
        <f t="shared" si="64"/>
        <v>56</v>
      </c>
      <c r="AI28" s="278">
        <f t="shared" si="64"/>
        <v>60</v>
      </c>
      <c r="AJ28" s="278">
        <f t="shared" si="64"/>
        <v>36</v>
      </c>
      <c r="AK28" s="278">
        <f t="shared" si="64"/>
        <v>60</v>
      </c>
      <c r="AL28" s="278">
        <f t="shared" si="64"/>
        <v>60</v>
      </c>
      <c r="AM28" s="278">
        <f t="shared" si="64"/>
        <v>60</v>
      </c>
      <c r="AN28" s="278">
        <f t="shared" si="64"/>
        <v>56</v>
      </c>
      <c r="AO28" s="278">
        <f t="shared" si="64"/>
        <v>56</v>
      </c>
      <c r="AP28" s="278">
        <f t="shared" si="64"/>
        <v>64</v>
      </c>
      <c r="AQ28" s="278">
        <f t="shared" si="64"/>
        <v>56</v>
      </c>
      <c r="AR28" s="278">
        <f t="shared" si="64"/>
        <v>56</v>
      </c>
      <c r="AS28" s="278">
        <f t="shared" si="64"/>
        <v>60</v>
      </c>
      <c r="AT28" s="278">
        <f>AT27+lucht_verhoogd</f>
        <v>36</v>
      </c>
      <c r="AV28" s="281"/>
      <c r="AW28" s="278">
        <f>AW27+lucht_verhoogd</f>
        <v>36</v>
      </c>
      <c r="AX28" s="278" t="s">
        <v>46</v>
      </c>
      <c r="AY28" s="278">
        <f>AY27+lucht_verhoogd</f>
        <v>36</v>
      </c>
      <c r="AZ28" s="278">
        <f>AZ27+lucht_verhoogd</f>
        <v>56</v>
      </c>
      <c r="BA28" s="278">
        <f>BA27+lucht_verhoogd</f>
        <v>36</v>
      </c>
      <c r="BB28" s="278">
        <f>BB27+lucht_verhoogd</f>
        <v>36</v>
      </c>
    </row>
    <row r="29" spans="1:54" s="126" customFormat="1">
      <c r="B29" s="359" t="s">
        <v>120</v>
      </c>
      <c r="C29" s="267" t="str">
        <f>VLOOKUP(B29,lokalentabel,5,FALSE)</f>
        <v>hoog</v>
      </c>
      <c r="D29" s="267" t="str">
        <f>VLOOKUP(B29,lokalentabel,7,FALSE)</f>
        <v>neen</v>
      </c>
      <c r="E29" s="258"/>
      <c r="F29" s="259"/>
      <c r="G29" s="67">
        <f>VLOOKUP(G$5,kruis_lucht,MATCH('BIN 1.1 Luchtgeluidsisolatie'!$C29,lucht_zendlokaal,0)+1,FALSE)+IF($D29="neen",0,lucht_privacy)</f>
        <v>44</v>
      </c>
      <c r="H29" s="67">
        <f>VLOOKUP(H$5,kruis_lucht,MATCH('BIN 1.1 Luchtgeluidsisolatie'!$C29,lucht_zendlokaal,0)+1,FALSE)+IF($D29="neen",0,lucht_privacy)</f>
        <v>44</v>
      </c>
      <c r="I29" s="67">
        <f>VLOOKUP(I$5,kruis_lucht,MATCH('BIN 1.1 Luchtgeluidsisolatie'!$C29,lucht_zendlokaal,0)+1,FALSE)+IF($D29="neen",0,lucht_privacy)</f>
        <v>48</v>
      </c>
      <c r="J29" s="67">
        <f>VLOOKUP(J$5,kruis_lucht,MATCH('BIN 1.1 Luchtgeluidsisolatie'!$C29,lucht_zendlokaal,0)+1,FALSE)+IF($D29="neen",0,lucht_privacy)</f>
        <v>48</v>
      </c>
      <c r="K29" s="67">
        <f>VLOOKUP(K$5,kruis_lucht,MATCH('BIN 1.1 Luchtgeluidsisolatie'!$C29,lucht_zendlokaal,0)+1,FALSE)+IF($D29="neen",0,lucht_privacy)</f>
        <v>52</v>
      </c>
      <c r="L29" s="67">
        <f>VLOOKUP(L$5,kruis_lucht,MATCH('BIN 1.1 Luchtgeluidsisolatie'!$C29,lucht_zendlokaal,0)+1,FALSE)+IF($D29="neen",0,lucht_privacy)</f>
        <v>44</v>
      </c>
      <c r="M29" s="67">
        <f>VLOOKUP(M$5,kruis_lucht,MATCH('BIN 1.1 Luchtgeluidsisolatie'!$C29,lucht_zendlokaal,0)+1,FALSE)+IF($D29="neen",0,lucht_privacy)</f>
        <v>32</v>
      </c>
      <c r="N29" s="67">
        <f>VLOOKUP(N$5,kruis_lucht,MATCH('BIN 1.1 Luchtgeluidsisolatie'!$C29,lucht_zendlokaal,0)+1,FALSE)+IF($D29="neen",0,lucht_privacy)</f>
        <v>32</v>
      </c>
      <c r="O29" s="67">
        <f>VLOOKUP(O$5,kruis_lucht,MATCH('BIN 1.1 Luchtgeluidsisolatie'!$C29,lucht_zendlokaal,0)+1,FALSE)+IF($D29="neen",0,lucht_privacy)</f>
        <v>32</v>
      </c>
      <c r="P29" s="67">
        <f>VLOOKUP(P$5,kruis_lucht,MATCH('BIN 1.1 Luchtgeluidsisolatie'!$C29,lucht_zendlokaal,0)+1,FALSE)+IF($D29="neen",0,lucht_privacy)</f>
        <v>32</v>
      </c>
      <c r="Q29" s="67">
        <f>VLOOKUP(Q$5,kruis_lucht,MATCH('BIN 1.1 Luchtgeluidsisolatie'!$C29,lucht_zendlokaal,0)+1,FALSE)+IF($D29="neen",0,lucht_privacy)</f>
        <v>32</v>
      </c>
      <c r="R29" s="67">
        <f>VLOOKUP(R$5,kruis_lucht,MATCH('BIN 1.1 Luchtgeluidsisolatie'!$C29,lucht_zendlokaal,0)+1,FALSE)+IF($D29="neen",0,lucht_privacy)</f>
        <v>32</v>
      </c>
      <c r="S29" s="67"/>
      <c r="T29" s="263"/>
      <c r="U29" s="67">
        <f>VLOOKUP(U$5,kruis_lucht,MATCH('BIN 1.1 Luchtgeluidsisolatie'!$C29,lucht_zendlokaal,0)+1,FALSE)+IF($D29="neen",0,lucht_privacy)</f>
        <v>48</v>
      </c>
      <c r="V29" s="67">
        <f>VLOOKUP(V$5,kruis_lucht,MATCH('BIN 1.1 Luchtgeluidsisolatie'!$C29,lucht_zendlokaal,0)+1,FALSE)+IF($D29="neen",0,lucht_privacy)</f>
        <v>48</v>
      </c>
      <c r="W29" s="67">
        <f>VLOOKUP(W$5,kruis_lucht,MATCH('BIN 1.1 Luchtgeluidsisolatie'!$C29,lucht_zendlokaal,0)+1,FALSE)+IF($D29="neen",0,lucht_privacy)</f>
        <v>52</v>
      </c>
      <c r="X29" s="67">
        <f>VLOOKUP(X$5,kruis_lucht,MATCH('BIN 1.1 Luchtgeluidsisolatie'!$C29,lucht_zendlokaal,0)+1,FALSE)+IF($D29="neen",0,lucht_privacy)</f>
        <v>48</v>
      </c>
      <c r="Y29" s="67">
        <f>VLOOKUP(Y$5,kruis_lucht,MATCH('BIN 1.1 Luchtgeluidsisolatie'!$C29,lucht_zendlokaal,0)+1,FALSE)+IF($D29="neen",0,lucht_privacy)</f>
        <v>52</v>
      </c>
      <c r="Z29" s="284">
        <f>VLOOKUP(Z$5,kruis_lucht,MATCH('BIN 1.1 Luchtgeluidsisolatie'!$C29,lucht_zendlokaal,0)+1,FALSE)+IF($D29="neen",0,lucht_privacy)</f>
        <v>52</v>
      </c>
      <c r="AA29" s="284">
        <f>VLOOKUP(AA$5,kruis_lucht,MATCH('BIN 1.1 Luchtgeluidsisolatie'!$C29,lucht_zendlokaal,0)+1,FALSE)+IF($D29="neen",0,lucht_privacy)</f>
        <v>52</v>
      </c>
      <c r="AB29" s="67">
        <f>VLOOKUP(AB$5,kruis_lucht,MATCH('BIN 1.1 Luchtgeluidsisolatie'!$C29,lucht_zendlokaal,0)+1,FALSE)+IF($D29="neen",0,lucht_privacy)</f>
        <v>32</v>
      </c>
      <c r="AC29" s="67">
        <f>VLOOKUP(AC$5,kruis_lucht,MATCH('BIN 1.1 Luchtgeluidsisolatie'!$C29,lucht_zendlokaal,0)+1,FALSE)+IF($D29="neen",0,lucht_privacy)</f>
        <v>44</v>
      </c>
      <c r="AD29" s="67">
        <f>VLOOKUP(AD$5,kruis_lucht,MATCH('BIN 1.1 Luchtgeluidsisolatie'!$C29,lucht_zendlokaal,0)+1,FALSE)+IF($D29="neen",0,lucht_privacy)</f>
        <v>48</v>
      </c>
      <c r="AE29" s="67">
        <f>VLOOKUP(AE$5,kruis_lucht,MATCH('BIN 1.1 Luchtgeluidsisolatie'!$C29,lucht_zendlokaal,0)+1,FALSE)+IF($D29="neen",0,lucht_privacy)</f>
        <v>48</v>
      </c>
      <c r="AF29" s="67">
        <f>VLOOKUP(AF$5,kruis_lucht,MATCH('BIN 1.1 Luchtgeluidsisolatie'!$C29,lucht_zendlokaal,0)+1,FALSE)+IF($D29="neen",0,lucht_privacy)</f>
        <v>48</v>
      </c>
      <c r="AG29" s="67">
        <f>VLOOKUP(AG$5,kruis_lucht,MATCH('BIN 1.1 Luchtgeluidsisolatie'!$C29,lucht_zendlokaal,0)+1,FALSE)+IF($D29="neen",0,lucht_privacy)</f>
        <v>32</v>
      </c>
      <c r="AH29" s="67">
        <f>VLOOKUP(AH$5,kruis_lucht,MATCH('BIN 1.1 Luchtgeluidsisolatie'!$C29,lucht_zendlokaal,0)+1,FALSE)+IF($D29="neen",0,lucht_privacy)</f>
        <v>44</v>
      </c>
      <c r="AI29" s="67">
        <f>VLOOKUP(AI$5,kruis_lucht,MATCH('BIN 1.1 Luchtgeluidsisolatie'!$C29,lucht_zendlokaal,0)+1,FALSE)+IF($D29="neen",0,lucht_privacy)</f>
        <v>48</v>
      </c>
      <c r="AJ29" s="67">
        <f>VLOOKUP(AJ$5,kruis_lucht,MATCH('BIN 1.1 Luchtgeluidsisolatie'!$C29,lucht_zendlokaal,0)+1,FALSE)+IF($D29="neen",0,lucht_privacy)</f>
        <v>32</v>
      </c>
      <c r="AK29" s="67">
        <f>VLOOKUP(AK$5,kruis_lucht,MATCH('BIN 1.1 Luchtgeluidsisolatie'!$C29,lucht_zendlokaal,0)+1,FALSE)+IF($D29="neen",0,lucht_privacy)</f>
        <v>48</v>
      </c>
      <c r="AL29" s="67">
        <f>VLOOKUP(AL$5,kruis_lucht,MATCH('BIN 1.1 Luchtgeluidsisolatie'!$C29,lucht_zendlokaal,0)+1,FALSE)+IF($D29="neen",0,lucht_privacy)</f>
        <v>48</v>
      </c>
      <c r="AM29" s="67">
        <f>VLOOKUP(AM$5,kruis_lucht,MATCH('BIN 1.1 Luchtgeluidsisolatie'!$C29,lucht_zendlokaal,0)+1,FALSE)+IF($D29="neen",0,lucht_privacy)</f>
        <v>48</v>
      </c>
      <c r="AN29" s="67">
        <f>VLOOKUP(AN$5,kruis_lucht,MATCH('BIN 1.1 Luchtgeluidsisolatie'!$C29,lucht_zendlokaal,0)+1,FALSE)+IF($D29="neen",0,lucht_privacy)</f>
        <v>44</v>
      </c>
      <c r="AO29" s="67">
        <f>VLOOKUP(AO$5,kruis_lucht,MATCH('BIN 1.1 Luchtgeluidsisolatie'!$C29,lucht_zendlokaal,0)+1,FALSE)+IF($D29="neen",0,lucht_privacy)</f>
        <v>44</v>
      </c>
      <c r="AP29" s="67">
        <f>VLOOKUP(AP$5,kruis_lucht,MATCH('BIN 1.1 Luchtgeluidsisolatie'!$C29,lucht_zendlokaal,0)+1,FALSE)+IF($D29="neen",0,lucht_privacy)</f>
        <v>52</v>
      </c>
      <c r="AQ29" s="67">
        <f>VLOOKUP(AQ$5,kruis_lucht,MATCH('BIN 1.1 Luchtgeluidsisolatie'!$C29,lucht_zendlokaal,0)+1,FALSE)+IF($D29="neen",0,lucht_privacy)</f>
        <v>44</v>
      </c>
      <c r="AR29" s="67">
        <f>VLOOKUP(AR$5,kruis_lucht,MATCH('BIN 1.1 Luchtgeluidsisolatie'!$C29,lucht_zendlokaal,0)+1,FALSE)+IF($D29="neen",0,lucht_privacy)</f>
        <v>44</v>
      </c>
      <c r="AS29" s="67">
        <f>VLOOKUP(AS$5,kruis_lucht,MATCH('BIN 1.1 Luchtgeluidsisolatie'!$C29,lucht_zendlokaal,0)+1,FALSE)+IF($D29="neen",0,lucht_privacy)</f>
        <v>48</v>
      </c>
      <c r="AT29" s="67">
        <f>VLOOKUP(AT$5,kruis_lucht,MATCH('BIN 1.1 Luchtgeluidsisolatie'!$C29,lucht_zendlokaal,0)+1,FALSE)+IF($D29="neen",0,lucht_privacy)</f>
        <v>32</v>
      </c>
      <c r="AU29" s="67"/>
      <c r="AV29" s="260"/>
      <c r="AW29" s="67">
        <f>VLOOKUP(AW$5,kruis_lucht,MATCH('BIN 1.1 Luchtgeluidsisolatie'!$C29,lucht_zendlokaal,0)+1,FALSE)+IF($D29="neen",0,lucht_privacy)</f>
        <v>32</v>
      </c>
      <c r="AX29" s="67">
        <f>VLOOKUP(AX$5,kruis_lucht,MATCH('BIN 1.1 Luchtgeluidsisolatie'!$C29,lucht_zendlokaal,0)+1,FALSE)+IF($D29="neen",0,lucht_privacy)</f>
        <v>52</v>
      </c>
      <c r="AY29" s="67">
        <f>VLOOKUP(AY$5,kruis_lucht,MATCH('BIN 1.1 Luchtgeluidsisolatie'!$C29,lucht_zendlokaal,0)+1,FALSE)+IF($D29="neen",0,lucht_privacy)</f>
        <v>32</v>
      </c>
      <c r="AZ29" s="67">
        <f>VLOOKUP(AZ$5,kruis_lucht,MATCH('BIN 1.1 Luchtgeluidsisolatie'!$C29,lucht_zendlokaal,0)+1,FALSE)+IF($D29="neen",0,lucht_privacy)</f>
        <v>44</v>
      </c>
      <c r="BA29" s="67">
        <f>VLOOKUP(BA$5,kruis_lucht,MATCH('BIN 1.1 Luchtgeluidsisolatie'!$C29,lucht_zendlokaal,0)+1,FALSE)+IF($D29="neen",0,lucht_privacy)</f>
        <v>32</v>
      </c>
      <c r="BB29" s="67">
        <f>VLOOKUP(BB$5,kruis_lucht,MATCH('BIN 1.1 Luchtgeluidsisolatie'!$C29,lucht_zendlokaal,0)+1,FALSE)+IF($D29="neen",0,lucht_privacy)</f>
        <v>32</v>
      </c>
    </row>
    <row r="30" spans="1:54" s="280" customFormat="1">
      <c r="B30" s="359"/>
      <c r="C30" s="276"/>
      <c r="D30" s="276"/>
      <c r="E30" s="276"/>
      <c r="F30" s="277"/>
      <c r="G30" s="278">
        <f t="shared" ref="G30:R30" si="65">G29+lucht_verhoogd</f>
        <v>48</v>
      </c>
      <c r="H30" s="278">
        <f t="shared" si="65"/>
        <v>48</v>
      </c>
      <c r="I30" s="278">
        <f t="shared" si="65"/>
        <v>52</v>
      </c>
      <c r="J30" s="278">
        <f t="shared" si="65"/>
        <v>52</v>
      </c>
      <c r="K30" s="278">
        <f t="shared" si="65"/>
        <v>56</v>
      </c>
      <c r="L30" s="278">
        <f t="shared" si="65"/>
        <v>48</v>
      </c>
      <c r="M30" s="278">
        <f t="shared" si="65"/>
        <v>36</v>
      </c>
      <c r="N30" s="278">
        <f t="shared" si="65"/>
        <v>36</v>
      </c>
      <c r="O30" s="278">
        <f t="shared" si="65"/>
        <v>36</v>
      </c>
      <c r="P30" s="278">
        <f t="shared" si="65"/>
        <v>36</v>
      </c>
      <c r="Q30" s="278">
        <f t="shared" si="65"/>
        <v>36</v>
      </c>
      <c r="R30" s="278">
        <f t="shared" si="65"/>
        <v>36</v>
      </c>
      <c r="T30" s="281"/>
      <c r="U30" s="278">
        <f t="shared" ref="U30:AT30" si="66">U29+lucht_verhoogd</f>
        <v>52</v>
      </c>
      <c r="V30" s="278">
        <f t="shared" si="66"/>
        <v>52</v>
      </c>
      <c r="W30" s="278">
        <f t="shared" si="66"/>
        <v>56</v>
      </c>
      <c r="X30" s="278">
        <f t="shared" si="66"/>
        <v>52</v>
      </c>
      <c r="Y30" s="278">
        <f t="shared" ref="Y30" si="67">Y29+lucht_verhoogd</f>
        <v>56</v>
      </c>
      <c r="Z30" s="286">
        <f t="shared" si="66"/>
        <v>56</v>
      </c>
      <c r="AA30" s="286">
        <f t="shared" si="66"/>
        <v>56</v>
      </c>
      <c r="AB30" s="278">
        <f t="shared" si="66"/>
        <v>36</v>
      </c>
      <c r="AC30" s="278">
        <f t="shared" si="66"/>
        <v>48</v>
      </c>
      <c r="AD30" s="278">
        <f t="shared" si="66"/>
        <v>52</v>
      </c>
      <c r="AE30" s="278">
        <f t="shared" si="66"/>
        <v>52</v>
      </c>
      <c r="AF30" s="278">
        <f t="shared" si="66"/>
        <v>52</v>
      </c>
      <c r="AG30" s="278">
        <f t="shared" si="66"/>
        <v>36</v>
      </c>
      <c r="AH30" s="278">
        <f t="shared" si="66"/>
        <v>48</v>
      </c>
      <c r="AI30" s="278">
        <f t="shared" si="66"/>
        <v>52</v>
      </c>
      <c r="AJ30" s="278">
        <f t="shared" si="66"/>
        <v>36</v>
      </c>
      <c r="AK30" s="278">
        <f t="shared" si="66"/>
        <v>52</v>
      </c>
      <c r="AL30" s="278">
        <f t="shared" si="66"/>
        <v>52</v>
      </c>
      <c r="AM30" s="278">
        <f t="shared" si="66"/>
        <v>52</v>
      </c>
      <c r="AN30" s="278">
        <f t="shared" si="66"/>
        <v>48</v>
      </c>
      <c r="AO30" s="278">
        <f t="shared" si="66"/>
        <v>48</v>
      </c>
      <c r="AP30" s="278">
        <f t="shared" si="66"/>
        <v>56</v>
      </c>
      <c r="AQ30" s="278">
        <f t="shared" si="66"/>
        <v>48</v>
      </c>
      <c r="AR30" s="278">
        <f t="shared" si="66"/>
        <v>48</v>
      </c>
      <c r="AS30" s="278">
        <f t="shared" si="66"/>
        <v>52</v>
      </c>
      <c r="AT30" s="278">
        <f t="shared" si="66"/>
        <v>36</v>
      </c>
      <c r="AV30" s="281"/>
      <c r="AW30" s="278">
        <f t="shared" ref="AW30:BB30" si="68">AW29+lucht_verhoogd</f>
        <v>36</v>
      </c>
      <c r="AX30" s="278">
        <f t="shared" si="68"/>
        <v>56</v>
      </c>
      <c r="AY30" s="278">
        <f t="shared" si="68"/>
        <v>36</v>
      </c>
      <c r="AZ30" s="278">
        <f t="shared" si="68"/>
        <v>48</v>
      </c>
      <c r="BA30" s="278">
        <f t="shared" si="68"/>
        <v>36</v>
      </c>
      <c r="BB30" s="278">
        <f t="shared" si="68"/>
        <v>36</v>
      </c>
    </row>
    <row r="31" spans="1:54" s="126" customFormat="1">
      <c r="B31" s="359" t="s">
        <v>121</v>
      </c>
      <c r="C31" s="267" t="str">
        <f>VLOOKUP(B31,lokalentabel,5,FALSE)</f>
        <v>normaal</v>
      </c>
      <c r="D31" s="267" t="str">
        <f>VLOOKUP(B31,lokalentabel,7,FALSE)</f>
        <v>neen</v>
      </c>
      <c r="E31" s="258"/>
      <c r="F31" s="259"/>
      <c r="G31" s="67">
        <f>VLOOKUP(G$5,kruis_lucht,MATCH('BIN 1.1 Luchtgeluidsisolatie'!$C31,lucht_zendlokaal,0)+1,FALSE)+IF($D31="neen",0,lucht_privacy)</f>
        <v>40</v>
      </c>
      <c r="H31" s="67">
        <f>VLOOKUP(H$5,kruis_lucht,MATCH('BIN 1.1 Luchtgeluidsisolatie'!$C31,lucht_zendlokaal,0)+1,FALSE)+IF($D31="neen",0,lucht_privacy)</f>
        <v>40</v>
      </c>
      <c r="I31" s="67">
        <f>VLOOKUP(I$5,kruis_lucht,MATCH('BIN 1.1 Luchtgeluidsisolatie'!$C31,lucht_zendlokaal,0)+1,FALSE)+IF($D31="neen",0,lucht_privacy)</f>
        <v>44</v>
      </c>
      <c r="J31" s="67">
        <f>VLOOKUP(J$5,kruis_lucht,MATCH('BIN 1.1 Luchtgeluidsisolatie'!$C31,lucht_zendlokaal,0)+1,FALSE)+IF($D31="neen",0,lucht_privacy)</f>
        <v>44</v>
      </c>
      <c r="K31" s="67">
        <f>VLOOKUP(K$5,kruis_lucht,MATCH('BIN 1.1 Luchtgeluidsisolatie'!$C31,lucht_zendlokaal,0)+1,FALSE)+IF($D31="neen",0,lucht_privacy)</f>
        <v>48</v>
      </c>
      <c r="L31" s="67">
        <f>VLOOKUP(L$5,kruis_lucht,MATCH('BIN 1.1 Luchtgeluidsisolatie'!$C31,lucht_zendlokaal,0)+1,FALSE)+IF($D31="neen",0,lucht_privacy)</f>
        <v>40</v>
      </c>
      <c r="M31" s="67">
        <f>VLOOKUP(M$5,kruis_lucht,MATCH('BIN 1.1 Luchtgeluidsisolatie'!$C31,lucht_zendlokaal,0)+1,FALSE)+IF($D31="neen",0,lucht_privacy)</f>
        <v>28</v>
      </c>
      <c r="N31" s="67">
        <f>VLOOKUP(N$5,kruis_lucht,MATCH('BIN 1.1 Luchtgeluidsisolatie'!$C31,lucht_zendlokaal,0)+1,FALSE)+IF($D31="neen",0,lucht_privacy)</f>
        <v>28</v>
      </c>
      <c r="O31" s="67">
        <f>VLOOKUP(O$5,kruis_lucht,MATCH('BIN 1.1 Luchtgeluidsisolatie'!$C31,lucht_zendlokaal,0)+1,FALSE)+IF($D31="neen",0,lucht_privacy)</f>
        <v>28</v>
      </c>
      <c r="P31" s="67">
        <f>VLOOKUP(P$5,kruis_lucht,MATCH('BIN 1.1 Luchtgeluidsisolatie'!$C31,lucht_zendlokaal,0)+1,FALSE)+IF($D31="neen",0,lucht_privacy)</f>
        <v>28</v>
      </c>
      <c r="Q31" s="67">
        <f>VLOOKUP(Q$5,kruis_lucht,MATCH('BIN 1.1 Luchtgeluidsisolatie'!$C31,lucht_zendlokaal,0)+1,FALSE)+IF($D31="neen",0,lucht_privacy)</f>
        <v>28</v>
      </c>
      <c r="R31" s="67">
        <f>VLOOKUP(R$5,kruis_lucht,MATCH('BIN 1.1 Luchtgeluidsisolatie'!$C31,lucht_zendlokaal,0)+1,FALSE)+IF($D31="neen",0,lucht_privacy)</f>
        <v>28</v>
      </c>
      <c r="S31" s="67"/>
      <c r="T31" s="263"/>
      <c r="U31" s="67">
        <f>VLOOKUP(U$5,kruis_lucht,MATCH('BIN 1.1 Luchtgeluidsisolatie'!$C31,lucht_zendlokaal,0)+1,FALSE)+IF($D31="neen",0,lucht_privacy)</f>
        <v>44</v>
      </c>
      <c r="V31" s="67">
        <f>VLOOKUP(V$5,kruis_lucht,MATCH('BIN 1.1 Luchtgeluidsisolatie'!$C31,lucht_zendlokaal,0)+1,FALSE)+IF($D31="neen",0,lucht_privacy)</f>
        <v>44</v>
      </c>
      <c r="W31" s="67">
        <f>VLOOKUP(W$5,kruis_lucht,MATCH('BIN 1.1 Luchtgeluidsisolatie'!$C31,lucht_zendlokaal,0)+1,FALSE)+IF($D31="neen",0,lucht_privacy)</f>
        <v>48</v>
      </c>
      <c r="X31" s="67">
        <f>VLOOKUP(X$5,kruis_lucht,MATCH('BIN 1.1 Luchtgeluidsisolatie'!$C31,lucht_zendlokaal,0)+1,FALSE)+IF($D31="neen",0,lucht_privacy)</f>
        <v>44</v>
      </c>
      <c r="Y31" s="67">
        <f>VLOOKUP(Y$5,kruis_lucht,MATCH('BIN 1.1 Luchtgeluidsisolatie'!$C31,lucht_zendlokaal,0)+1,FALSE)+IF($D31="neen",0,lucht_privacy)</f>
        <v>48</v>
      </c>
      <c r="Z31" s="284">
        <f>VLOOKUP(Z$5,kruis_lucht,MATCH('BIN 1.1 Luchtgeluidsisolatie'!$C31,lucht_zendlokaal,0)+1,FALSE)+IF($D31="neen",0,lucht_privacy)</f>
        <v>48</v>
      </c>
      <c r="AA31" s="284">
        <f>VLOOKUP(AA$5,kruis_lucht,MATCH('BIN 1.1 Luchtgeluidsisolatie'!$C31,lucht_zendlokaal,0)+1,FALSE)+IF($D31="neen",0,lucht_privacy)</f>
        <v>48</v>
      </c>
      <c r="AB31" s="67">
        <f>VLOOKUP(AB$5,kruis_lucht,MATCH('BIN 1.1 Luchtgeluidsisolatie'!$C31,lucht_zendlokaal,0)+1,FALSE)+IF($D31="neen",0,lucht_privacy)</f>
        <v>28</v>
      </c>
      <c r="AC31" s="67">
        <f>VLOOKUP(AC$5,kruis_lucht,MATCH('BIN 1.1 Luchtgeluidsisolatie'!$C31,lucht_zendlokaal,0)+1,FALSE)+IF($D31="neen",0,lucht_privacy)</f>
        <v>40</v>
      </c>
      <c r="AD31" s="67">
        <f>VLOOKUP(AD$5,kruis_lucht,MATCH('BIN 1.1 Luchtgeluidsisolatie'!$C31,lucht_zendlokaal,0)+1,FALSE)+IF($D31="neen",0,lucht_privacy)</f>
        <v>44</v>
      </c>
      <c r="AE31" s="67">
        <f>VLOOKUP(AE$5,kruis_lucht,MATCH('BIN 1.1 Luchtgeluidsisolatie'!$C31,lucht_zendlokaal,0)+1,FALSE)+IF($D31="neen",0,lucht_privacy)</f>
        <v>44</v>
      </c>
      <c r="AF31" s="67">
        <f>VLOOKUP(AF$5,kruis_lucht,MATCH('BIN 1.1 Luchtgeluidsisolatie'!$C31,lucht_zendlokaal,0)+1,FALSE)+IF($D31="neen",0,lucht_privacy)</f>
        <v>44</v>
      </c>
      <c r="AG31" s="67">
        <f>VLOOKUP(AG$5,kruis_lucht,MATCH('BIN 1.1 Luchtgeluidsisolatie'!$C31,lucht_zendlokaal,0)+1,FALSE)+IF($D31="neen",0,lucht_privacy)</f>
        <v>28</v>
      </c>
      <c r="AH31" s="67">
        <f>VLOOKUP(AH$5,kruis_lucht,MATCH('BIN 1.1 Luchtgeluidsisolatie'!$C31,lucht_zendlokaal,0)+1,FALSE)+IF($D31="neen",0,lucht_privacy)</f>
        <v>40</v>
      </c>
      <c r="AI31" s="67">
        <f>VLOOKUP(AI$5,kruis_lucht,MATCH('BIN 1.1 Luchtgeluidsisolatie'!$C31,lucht_zendlokaal,0)+1,FALSE)+IF($D31="neen",0,lucht_privacy)</f>
        <v>44</v>
      </c>
      <c r="AJ31" s="67">
        <f>VLOOKUP(AJ$5,kruis_lucht,MATCH('BIN 1.1 Luchtgeluidsisolatie'!$C31,lucht_zendlokaal,0)+1,FALSE)+IF($D31="neen",0,lucht_privacy)</f>
        <v>28</v>
      </c>
      <c r="AK31" s="67">
        <f>VLOOKUP(AK$5,kruis_lucht,MATCH('BIN 1.1 Luchtgeluidsisolatie'!$C31,lucht_zendlokaal,0)+1,FALSE)+IF($D31="neen",0,lucht_privacy)</f>
        <v>44</v>
      </c>
      <c r="AL31" s="67">
        <f>VLOOKUP(AL$5,kruis_lucht,MATCH('BIN 1.1 Luchtgeluidsisolatie'!$C31,lucht_zendlokaal,0)+1,FALSE)+IF($D31="neen",0,lucht_privacy)</f>
        <v>44</v>
      </c>
      <c r="AM31" s="67">
        <f>VLOOKUP(AM$5,kruis_lucht,MATCH('BIN 1.1 Luchtgeluidsisolatie'!$C31,lucht_zendlokaal,0)+1,FALSE)+IF($D31="neen",0,lucht_privacy)</f>
        <v>44</v>
      </c>
      <c r="AN31" s="67">
        <f>VLOOKUP(AN$5,kruis_lucht,MATCH('BIN 1.1 Luchtgeluidsisolatie'!$C31,lucht_zendlokaal,0)+1,FALSE)+IF($D31="neen",0,lucht_privacy)</f>
        <v>40</v>
      </c>
      <c r="AO31" s="67">
        <f>VLOOKUP(AO$5,kruis_lucht,MATCH('BIN 1.1 Luchtgeluidsisolatie'!$C31,lucht_zendlokaal,0)+1,FALSE)+IF($D31="neen",0,lucht_privacy)</f>
        <v>40</v>
      </c>
      <c r="AP31" s="67">
        <f>VLOOKUP(AP$5,kruis_lucht,MATCH('BIN 1.1 Luchtgeluidsisolatie'!$C31,lucht_zendlokaal,0)+1,FALSE)+IF($D31="neen",0,lucht_privacy)</f>
        <v>48</v>
      </c>
      <c r="AQ31" s="67">
        <f>VLOOKUP(AQ$5,kruis_lucht,MATCH('BIN 1.1 Luchtgeluidsisolatie'!$C31,lucht_zendlokaal,0)+1,FALSE)+IF($D31="neen",0,lucht_privacy)</f>
        <v>40</v>
      </c>
      <c r="AR31" s="67">
        <f>VLOOKUP(AR$5,kruis_lucht,MATCH('BIN 1.1 Luchtgeluidsisolatie'!$C31,lucht_zendlokaal,0)+1,FALSE)+IF($D31="neen",0,lucht_privacy)</f>
        <v>40</v>
      </c>
      <c r="AS31" s="67">
        <f>VLOOKUP(AS$5,kruis_lucht,MATCH('BIN 1.1 Luchtgeluidsisolatie'!$C31,lucht_zendlokaal,0)+1,FALSE)+IF($D31="neen",0,lucht_privacy)</f>
        <v>44</v>
      </c>
      <c r="AT31" s="67">
        <f>VLOOKUP(AT$5,kruis_lucht,MATCH('BIN 1.1 Luchtgeluidsisolatie'!$C31,lucht_zendlokaal,0)+1,FALSE)+IF($D31="neen",0,lucht_privacy)</f>
        <v>28</v>
      </c>
      <c r="AU31" s="67"/>
      <c r="AV31" s="260"/>
      <c r="AW31" s="67">
        <f>VLOOKUP(AW$5,kruis_lucht,MATCH('BIN 1.1 Luchtgeluidsisolatie'!$C31,lucht_zendlokaal,0)+1,FALSE)+IF($D31="neen",0,lucht_privacy)</f>
        <v>28</v>
      </c>
      <c r="AX31" s="67">
        <f>VLOOKUP(AX$5,kruis_lucht,MATCH('BIN 1.1 Luchtgeluidsisolatie'!$C31,lucht_zendlokaal,0)+1,FALSE)+IF($D31="neen",0,lucht_privacy)</f>
        <v>48</v>
      </c>
      <c r="AY31" s="67">
        <f>VLOOKUP(AY$5,kruis_lucht,MATCH('BIN 1.1 Luchtgeluidsisolatie'!$C31,lucht_zendlokaal,0)+1,FALSE)+IF($D31="neen",0,lucht_privacy)</f>
        <v>28</v>
      </c>
      <c r="AZ31" s="67">
        <f>VLOOKUP(AZ$5,kruis_lucht,MATCH('BIN 1.1 Luchtgeluidsisolatie'!$C31,lucht_zendlokaal,0)+1,FALSE)+IF($D31="neen",0,lucht_privacy)</f>
        <v>40</v>
      </c>
      <c r="BA31" s="67">
        <f>VLOOKUP(BA$5,kruis_lucht,MATCH('BIN 1.1 Luchtgeluidsisolatie'!$C31,lucht_zendlokaal,0)+1,FALSE)+IF($D31="neen",0,lucht_privacy)</f>
        <v>28</v>
      </c>
      <c r="BB31" s="67">
        <f>VLOOKUP(BB$5,kruis_lucht,MATCH('BIN 1.1 Luchtgeluidsisolatie'!$C31,lucht_zendlokaal,0)+1,FALSE)+IF($D31="neen",0,lucht_privacy)</f>
        <v>28</v>
      </c>
    </row>
    <row r="32" spans="1:54" s="280" customFormat="1">
      <c r="B32" s="359"/>
      <c r="C32" s="276"/>
      <c r="D32" s="276"/>
      <c r="E32" s="276"/>
      <c r="F32" s="277"/>
      <c r="G32" s="278">
        <f t="shared" ref="G32:R32" si="69">G31+lucht_verhoogd</f>
        <v>44</v>
      </c>
      <c r="H32" s="278">
        <f t="shared" si="69"/>
        <v>44</v>
      </c>
      <c r="I32" s="278">
        <f t="shared" si="69"/>
        <v>48</v>
      </c>
      <c r="J32" s="278">
        <f t="shared" si="69"/>
        <v>48</v>
      </c>
      <c r="K32" s="278">
        <f t="shared" si="69"/>
        <v>52</v>
      </c>
      <c r="L32" s="278">
        <f t="shared" si="69"/>
        <v>44</v>
      </c>
      <c r="M32" s="278">
        <f t="shared" si="69"/>
        <v>32</v>
      </c>
      <c r="N32" s="278">
        <f t="shared" si="69"/>
        <v>32</v>
      </c>
      <c r="O32" s="278">
        <f t="shared" si="69"/>
        <v>32</v>
      </c>
      <c r="P32" s="278">
        <f t="shared" si="69"/>
        <v>32</v>
      </c>
      <c r="Q32" s="278">
        <f t="shared" si="69"/>
        <v>32</v>
      </c>
      <c r="R32" s="278">
        <f t="shared" si="69"/>
        <v>32</v>
      </c>
      <c r="T32" s="281"/>
      <c r="U32" s="278">
        <f t="shared" ref="U32:AT32" si="70">U31+lucht_verhoogd</f>
        <v>48</v>
      </c>
      <c r="V32" s="278">
        <f t="shared" si="70"/>
        <v>48</v>
      </c>
      <c r="W32" s="278">
        <f t="shared" si="70"/>
        <v>52</v>
      </c>
      <c r="X32" s="278">
        <f t="shared" si="70"/>
        <v>48</v>
      </c>
      <c r="Y32" s="278">
        <f t="shared" ref="Y32" si="71">Y31+lucht_verhoogd</f>
        <v>52</v>
      </c>
      <c r="Z32" s="286">
        <f t="shared" si="70"/>
        <v>52</v>
      </c>
      <c r="AA32" s="286">
        <f t="shared" si="70"/>
        <v>52</v>
      </c>
      <c r="AB32" s="278">
        <f t="shared" si="70"/>
        <v>32</v>
      </c>
      <c r="AC32" s="278">
        <f t="shared" si="70"/>
        <v>44</v>
      </c>
      <c r="AD32" s="278">
        <f t="shared" si="70"/>
        <v>48</v>
      </c>
      <c r="AE32" s="278">
        <f t="shared" si="70"/>
        <v>48</v>
      </c>
      <c r="AF32" s="278">
        <f t="shared" si="70"/>
        <v>48</v>
      </c>
      <c r="AG32" s="278">
        <f t="shared" si="70"/>
        <v>32</v>
      </c>
      <c r="AH32" s="278">
        <f t="shared" si="70"/>
        <v>44</v>
      </c>
      <c r="AI32" s="278">
        <f t="shared" si="70"/>
        <v>48</v>
      </c>
      <c r="AJ32" s="278">
        <f t="shared" si="70"/>
        <v>32</v>
      </c>
      <c r="AK32" s="278">
        <f t="shared" si="70"/>
        <v>48</v>
      </c>
      <c r="AL32" s="278">
        <f t="shared" si="70"/>
        <v>48</v>
      </c>
      <c r="AM32" s="278">
        <f t="shared" si="70"/>
        <v>48</v>
      </c>
      <c r="AN32" s="278">
        <f t="shared" si="70"/>
        <v>44</v>
      </c>
      <c r="AO32" s="278">
        <f t="shared" si="70"/>
        <v>44</v>
      </c>
      <c r="AP32" s="278">
        <f t="shared" si="70"/>
        <v>52</v>
      </c>
      <c r="AQ32" s="278">
        <f t="shared" si="70"/>
        <v>44</v>
      </c>
      <c r="AR32" s="278">
        <f t="shared" si="70"/>
        <v>44</v>
      </c>
      <c r="AS32" s="278">
        <f t="shared" si="70"/>
        <v>48</v>
      </c>
      <c r="AT32" s="278">
        <f t="shared" si="70"/>
        <v>32</v>
      </c>
      <c r="AV32" s="281"/>
      <c r="AW32" s="278">
        <f t="shared" ref="AW32:BB32" si="72">AW31+lucht_verhoogd</f>
        <v>32</v>
      </c>
      <c r="AX32" s="278">
        <f t="shared" si="72"/>
        <v>52</v>
      </c>
      <c r="AY32" s="278">
        <f t="shared" si="72"/>
        <v>32</v>
      </c>
      <c r="AZ32" s="278">
        <f t="shared" si="72"/>
        <v>44</v>
      </c>
      <c r="BA32" s="278">
        <f t="shared" si="72"/>
        <v>32</v>
      </c>
      <c r="BB32" s="278">
        <f t="shared" si="72"/>
        <v>32</v>
      </c>
    </row>
    <row r="33" spans="1:54">
      <c r="A33" s="1"/>
      <c r="B33" s="258"/>
      <c r="C33" s="267"/>
      <c r="D33" s="267"/>
      <c r="E33" s="81"/>
      <c r="F33" s="112"/>
      <c r="G33" s="80"/>
      <c r="H33" s="80"/>
      <c r="I33" s="80"/>
      <c r="J33" s="80"/>
      <c r="K33" s="80"/>
      <c r="L33" s="64"/>
      <c r="M33" s="64"/>
      <c r="N33" s="64"/>
      <c r="O33" s="64"/>
      <c r="P33" s="64"/>
      <c r="Q33" s="64"/>
      <c r="R33" s="64"/>
      <c r="S33" s="64"/>
      <c r="T33" s="116"/>
      <c r="U33" s="80"/>
      <c r="V33" s="80"/>
      <c r="W33" s="80"/>
      <c r="X33" s="80"/>
      <c r="Y33" s="80"/>
      <c r="Z33" s="287"/>
      <c r="AA33" s="287"/>
      <c r="AB33" s="80"/>
      <c r="AC33" s="80"/>
      <c r="AD33" s="80"/>
      <c r="AE33" s="80"/>
      <c r="AF33" s="80"/>
      <c r="AG33" s="80"/>
      <c r="AH33" s="80"/>
      <c r="AI33" s="80"/>
      <c r="AJ33" s="80"/>
      <c r="AK33" s="80"/>
      <c r="AL33" s="80"/>
      <c r="AM33" s="80"/>
      <c r="AN33" s="80"/>
      <c r="AO33" s="80"/>
      <c r="AP33" s="80"/>
      <c r="AQ33" s="80"/>
      <c r="AR33" s="80"/>
      <c r="AS33" s="80"/>
      <c r="AV33" s="117"/>
      <c r="AX33" s="80"/>
    </row>
    <row r="34" spans="1:54">
      <c r="A34" s="1"/>
      <c r="B34" s="313" t="s">
        <v>106</v>
      </c>
      <c r="C34" s="267"/>
      <c r="D34" s="267"/>
      <c r="E34" s="70"/>
      <c r="F34" s="113"/>
      <c r="G34" s="80"/>
      <c r="H34" s="80"/>
      <c r="I34" s="80"/>
      <c r="J34" s="80"/>
      <c r="K34" s="80"/>
      <c r="L34" s="80"/>
      <c r="M34" s="80"/>
      <c r="N34" s="80"/>
      <c r="O34" s="80"/>
      <c r="P34" s="80"/>
      <c r="Q34" s="80"/>
      <c r="R34" s="80"/>
      <c r="S34" s="80"/>
      <c r="T34" s="116"/>
      <c r="U34" s="80"/>
      <c r="V34" s="80"/>
      <c r="W34" s="80"/>
      <c r="X34" s="80"/>
      <c r="Y34" s="80"/>
      <c r="Z34" s="287"/>
      <c r="AA34" s="287"/>
      <c r="AB34" s="80"/>
      <c r="AC34" s="80"/>
      <c r="AD34" s="80"/>
      <c r="AE34" s="80"/>
      <c r="AF34" s="80"/>
      <c r="AG34" s="80"/>
      <c r="AH34" s="80"/>
      <c r="AI34" s="80"/>
      <c r="AJ34" s="80"/>
      <c r="AK34" s="80"/>
      <c r="AL34" s="80"/>
      <c r="AM34" s="80"/>
      <c r="AN34" s="80"/>
      <c r="AO34" s="80"/>
      <c r="AP34" s="80"/>
      <c r="AQ34" s="80"/>
      <c r="AR34" s="80"/>
      <c r="AS34" s="80"/>
      <c r="AV34" s="117"/>
      <c r="AX34" s="80"/>
    </row>
    <row r="35" spans="1:54">
      <c r="A35" s="1"/>
      <c r="B35" s="313"/>
      <c r="C35" s="267"/>
      <c r="D35" s="267"/>
      <c r="E35" s="70"/>
      <c r="F35" s="113"/>
      <c r="G35" s="80"/>
      <c r="H35" s="80"/>
      <c r="I35" s="80"/>
      <c r="J35" s="80"/>
      <c r="K35" s="80"/>
      <c r="L35" s="80"/>
      <c r="M35" s="80"/>
      <c r="N35" s="80"/>
      <c r="O35" s="80"/>
      <c r="P35" s="80"/>
      <c r="Q35" s="80"/>
      <c r="R35" s="80"/>
      <c r="S35" s="80"/>
      <c r="T35" s="116"/>
      <c r="U35" s="80"/>
      <c r="V35" s="80"/>
      <c r="W35" s="80"/>
      <c r="X35" s="80"/>
      <c r="Y35" s="80"/>
      <c r="Z35" s="287"/>
      <c r="AA35" s="287"/>
      <c r="AB35" s="64"/>
      <c r="AC35" s="80"/>
      <c r="AD35" s="80"/>
      <c r="AE35" s="80"/>
      <c r="AF35" s="80"/>
      <c r="AG35" s="80"/>
      <c r="AH35" s="80"/>
      <c r="AI35" s="80"/>
      <c r="AJ35" s="80"/>
      <c r="AK35" s="80"/>
      <c r="AL35" s="80"/>
      <c r="AM35" s="80"/>
      <c r="AN35" s="80"/>
      <c r="AO35" s="80"/>
      <c r="AP35" s="80"/>
      <c r="AQ35" s="80"/>
      <c r="AR35" s="80"/>
      <c r="AS35" s="80"/>
      <c r="AV35" s="117"/>
      <c r="AX35" s="80"/>
    </row>
    <row r="36" spans="1:54" s="126" customFormat="1">
      <c r="A36" s="257"/>
      <c r="B36" s="359" t="s">
        <v>344</v>
      </c>
      <c r="C36" s="267" t="str">
        <f>VLOOKUP(B36,lokalentabel,5,FALSE)</f>
        <v>normaal</v>
      </c>
      <c r="D36" s="267" t="str">
        <f>VLOOKUP(B36,lokalentabel,7,FALSE)</f>
        <v>ja</v>
      </c>
      <c r="E36" s="258"/>
      <c r="F36" s="259"/>
      <c r="G36" s="67">
        <f>VLOOKUP(G$5,kruis_lucht,MATCH('BIN 1.1 Luchtgeluidsisolatie'!$C36,lucht_zendlokaal,0)+1,FALSE)+IF($D36="neen",0,lucht_privacy)</f>
        <v>44</v>
      </c>
      <c r="H36" s="67">
        <f>VLOOKUP(H$5,kruis_lucht,MATCH('BIN 1.1 Luchtgeluidsisolatie'!$C36,lucht_zendlokaal,0)+1,FALSE)+IF($D36="neen",0,lucht_privacy)</f>
        <v>44</v>
      </c>
      <c r="I36" s="67">
        <f>VLOOKUP(I$5,kruis_lucht,MATCH('BIN 1.1 Luchtgeluidsisolatie'!$C36,lucht_zendlokaal,0)+1,FALSE)+IF($D36="neen",0,lucht_privacy)</f>
        <v>48</v>
      </c>
      <c r="J36" s="67">
        <f>VLOOKUP(J$5,kruis_lucht,MATCH('BIN 1.1 Luchtgeluidsisolatie'!$C36,lucht_zendlokaal,0)+1,FALSE)+IF($D36="neen",0,lucht_privacy)</f>
        <v>48</v>
      </c>
      <c r="K36" s="67">
        <f>VLOOKUP(K$5,kruis_lucht,MATCH('BIN 1.1 Luchtgeluidsisolatie'!$C36,lucht_zendlokaal,0)+1,FALSE)+IF($D36="neen",0,lucht_privacy)</f>
        <v>52</v>
      </c>
      <c r="L36" s="67">
        <f>VLOOKUP(L$5,kruis_lucht,MATCH('BIN 1.1 Luchtgeluidsisolatie'!$C36,lucht_zendlokaal,0)+1,FALSE)+IF($D36="neen",0,lucht_privacy)</f>
        <v>44</v>
      </c>
      <c r="M36" s="67">
        <f>VLOOKUP(M$5,kruis_lucht,MATCH('BIN 1.1 Luchtgeluidsisolatie'!$C36,lucht_zendlokaal,0)+1,FALSE)+IF($D36="neen",0,lucht_privacy)</f>
        <v>32</v>
      </c>
      <c r="N36" s="67">
        <f>VLOOKUP(N$5,kruis_lucht,MATCH('BIN 1.1 Luchtgeluidsisolatie'!$C36,lucht_zendlokaal,0)+1,FALSE)+IF($D36="neen",0,lucht_privacy)</f>
        <v>32</v>
      </c>
      <c r="O36" s="67">
        <f>VLOOKUP(O$5,kruis_lucht,MATCH('BIN 1.1 Luchtgeluidsisolatie'!$C36,lucht_zendlokaal,0)+1,FALSE)+IF($D36="neen",0,lucht_privacy)</f>
        <v>32</v>
      </c>
      <c r="P36" s="67">
        <f>VLOOKUP(P$5,kruis_lucht,MATCH('BIN 1.1 Luchtgeluidsisolatie'!$C36,lucht_zendlokaal,0)+1,FALSE)+IF($D36="neen",0,lucht_privacy)</f>
        <v>32</v>
      </c>
      <c r="Q36" s="67">
        <f>VLOOKUP(Q$5,kruis_lucht,MATCH('BIN 1.1 Luchtgeluidsisolatie'!$C36,lucht_zendlokaal,0)+1,FALSE)+IF($D36="neen",0,lucht_privacy)</f>
        <v>32</v>
      </c>
      <c r="R36" s="67">
        <f>VLOOKUP(R$5,kruis_lucht,MATCH('BIN 1.1 Luchtgeluidsisolatie'!$C36,lucht_zendlokaal,0)+1,FALSE)+IF($D36="neen",0,lucht_privacy)</f>
        <v>32</v>
      </c>
      <c r="S36" s="67"/>
      <c r="T36" s="260"/>
      <c r="U36" s="67">
        <v>44</v>
      </c>
      <c r="V36" s="67">
        <f>VLOOKUP(V$5,kruis_lucht,MATCH('BIN 1.1 Luchtgeluidsisolatie'!$C36,lucht_zendlokaal,0)+1,FALSE)+IF($D36="neen",0,lucht_privacy)</f>
        <v>48</v>
      </c>
      <c r="W36" s="67">
        <f>VLOOKUP(W$5,kruis_lucht,MATCH('BIN 1.1 Luchtgeluidsisolatie'!$C36,lucht_zendlokaal,0)+1,FALSE)+IF($D36="neen",0,lucht_privacy)</f>
        <v>52</v>
      </c>
      <c r="X36" s="67">
        <f>VLOOKUP(X$5,kruis_lucht,MATCH('BIN 1.1 Luchtgeluidsisolatie'!$C36,lucht_zendlokaal,0)+1,FALSE)+IF($D36="neen",0,lucht_privacy)</f>
        <v>48</v>
      </c>
      <c r="Y36" s="67">
        <f>VLOOKUP(Y$5,kruis_lucht,MATCH('BIN 1.1 Luchtgeluidsisolatie'!$C36,lucht_zendlokaal,0)+1,FALSE)+IF($D36="neen",0,lucht_privacy)</f>
        <v>52</v>
      </c>
      <c r="Z36" s="284">
        <f>VLOOKUP(Z$5,kruis_lucht,MATCH('BIN 1.1 Luchtgeluidsisolatie'!$C36,lucht_zendlokaal,0)+1,FALSE)+IF($D36="neen",0,lucht_privacy)</f>
        <v>52</v>
      </c>
      <c r="AA36" s="284">
        <f>VLOOKUP(AA$5,kruis_lucht,MATCH('BIN 1.1 Luchtgeluidsisolatie'!$C36,lucht_zendlokaal,0)+1,FALSE)+IF($D36="neen",0,lucht_privacy)</f>
        <v>52</v>
      </c>
      <c r="AB36" s="67">
        <f>VLOOKUP(AB$5,kruis_lucht,MATCH('BIN 1.1 Luchtgeluidsisolatie'!$C36,lucht_zendlokaal,0)+1,FALSE)+IF($D36="neen",0,lucht_privacy)</f>
        <v>32</v>
      </c>
      <c r="AC36" s="67">
        <f>VLOOKUP(AC$5,kruis_lucht,MATCH('BIN 1.1 Luchtgeluidsisolatie'!$C36,lucht_zendlokaal,0)+1,FALSE)+IF($D36="neen",0,lucht_privacy)</f>
        <v>44</v>
      </c>
      <c r="AD36" s="67">
        <f>VLOOKUP(AD$5,kruis_lucht,MATCH('BIN 1.1 Luchtgeluidsisolatie'!$C36,lucht_zendlokaal,0)+1,FALSE)+IF($D36="neen",0,lucht_privacy)</f>
        <v>48</v>
      </c>
      <c r="AE36" s="67">
        <f>VLOOKUP(AE$5,kruis_lucht,MATCH('BIN 1.1 Luchtgeluidsisolatie'!$C36,lucht_zendlokaal,0)+1,FALSE)+IF($D36="neen",0,lucht_privacy)</f>
        <v>48</v>
      </c>
      <c r="AF36" s="67">
        <f>VLOOKUP(AF$5,kruis_lucht,MATCH('BIN 1.1 Luchtgeluidsisolatie'!$C36,lucht_zendlokaal,0)+1,FALSE)+IF($D36="neen",0,lucht_privacy)</f>
        <v>48</v>
      </c>
      <c r="AG36" s="67">
        <f>VLOOKUP(AG$5,kruis_lucht,MATCH('BIN 1.1 Luchtgeluidsisolatie'!$C36,lucht_zendlokaal,0)+1,FALSE)+IF($D36="neen",0,lucht_privacy)</f>
        <v>32</v>
      </c>
      <c r="AH36" s="67">
        <f>VLOOKUP(AH$5,kruis_lucht,MATCH('BIN 1.1 Luchtgeluidsisolatie'!$C36,lucht_zendlokaal,0)+1,FALSE)+IF($D36="neen",0,lucht_privacy)</f>
        <v>44</v>
      </c>
      <c r="AI36" s="67">
        <f>VLOOKUP(AI$5,kruis_lucht,MATCH('BIN 1.1 Luchtgeluidsisolatie'!$C36,lucht_zendlokaal,0)+1,FALSE)+IF($D36="neen",0,lucht_privacy)</f>
        <v>48</v>
      </c>
      <c r="AJ36" s="67">
        <f>VLOOKUP(AJ$5,kruis_lucht,MATCH('BIN 1.1 Luchtgeluidsisolatie'!$C36,lucht_zendlokaal,0)+1,FALSE)+IF($D36="neen",0,lucht_privacy)</f>
        <v>32</v>
      </c>
      <c r="AK36" s="67">
        <f>VLOOKUP(AK$5,kruis_lucht,MATCH('BIN 1.1 Luchtgeluidsisolatie'!$C36,lucht_zendlokaal,0)+1,FALSE)+IF($D36="neen",0,lucht_privacy)</f>
        <v>48</v>
      </c>
      <c r="AL36" s="67">
        <f>VLOOKUP(AL$5,kruis_lucht,MATCH('BIN 1.1 Luchtgeluidsisolatie'!$C36,lucht_zendlokaal,0)+1,FALSE)+IF($D36="neen",0,lucht_privacy)</f>
        <v>48</v>
      </c>
      <c r="AM36" s="67" t="s">
        <v>142</v>
      </c>
      <c r="AN36" s="67">
        <f>VLOOKUP(AN$5,kruis_lucht,MATCH('BIN 1.1 Luchtgeluidsisolatie'!$C36,lucht_zendlokaal,0)+1,FALSE)+IF($D36="neen",0,lucht_privacy)</f>
        <v>44</v>
      </c>
      <c r="AO36" s="67" t="s">
        <v>142</v>
      </c>
      <c r="AP36" s="67">
        <f>VLOOKUP(AP$5,kruis_lucht,MATCH('BIN 1.1 Luchtgeluidsisolatie'!$C36,lucht_zendlokaal,0)+1,FALSE)+IF($D36="neen",0,lucht_privacy)</f>
        <v>52</v>
      </c>
      <c r="AQ36" s="67">
        <f>VLOOKUP(AQ$5,kruis_lucht,MATCH('BIN 1.1 Luchtgeluidsisolatie'!$C36,lucht_zendlokaal,0)+1,FALSE)+IF($D36="neen",0,lucht_privacy)</f>
        <v>44</v>
      </c>
      <c r="AR36" s="67" t="s">
        <v>142</v>
      </c>
      <c r="AS36" s="67">
        <f>VLOOKUP(AS$5,kruis_lucht,MATCH('BIN 1.1 Luchtgeluidsisolatie'!$C36,lucht_zendlokaal,0)+1,FALSE)+IF($D36="neen",0,lucht_privacy)</f>
        <v>48</v>
      </c>
      <c r="AT36" s="67">
        <f>VLOOKUP(AT$5,kruis_lucht,MATCH('BIN 1.1 Luchtgeluidsisolatie'!$C36,lucht_zendlokaal,0)+1,FALSE)+IF($D36="neen",0,lucht_privacy)</f>
        <v>32</v>
      </c>
      <c r="AU36" s="67"/>
      <c r="AV36" s="260"/>
      <c r="AW36" s="67">
        <f>VLOOKUP(AW$5,kruis_lucht,MATCH('BIN 1.1 Luchtgeluidsisolatie'!$C36,lucht_zendlokaal,0)+1,FALSE)+IF($D36="neen",0,lucht_privacy)</f>
        <v>32</v>
      </c>
      <c r="AX36" s="67">
        <v>48</v>
      </c>
      <c r="AY36" s="67">
        <f>VLOOKUP(AY$5,kruis_lucht,MATCH('BIN 1.1 Luchtgeluidsisolatie'!$C36,lucht_zendlokaal,0)+1,FALSE)+IF($D36="neen",0,lucht_privacy)</f>
        <v>32</v>
      </c>
      <c r="AZ36" s="67">
        <f>VLOOKUP(AZ$5,kruis_lucht,MATCH('BIN 1.1 Luchtgeluidsisolatie'!$C36,lucht_zendlokaal,0)+1,FALSE)+IF($D36="neen",0,lucht_privacy)</f>
        <v>44</v>
      </c>
      <c r="BA36" s="67">
        <f>VLOOKUP(BA$5,kruis_lucht,MATCH('BIN 1.1 Luchtgeluidsisolatie'!$C36,lucht_zendlokaal,0)+1,FALSE)+IF($D36="neen",0,lucht_privacy)</f>
        <v>32</v>
      </c>
      <c r="BB36" s="67">
        <f>VLOOKUP(BB$5,kruis_lucht,MATCH('BIN 1.1 Luchtgeluidsisolatie'!$C36,lucht_zendlokaal,0)+1,FALSE)+IF($D36="neen",0,lucht_privacy)</f>
        <v>32</v>
      </c>
    </row>
    <row r="37" spans="1:54" s="280" customFormat="1">
      <c r="A37" s="275"/>
      <c r="B37" s="359"/>
      <c r="C37" s="276"/>
      <c r="D37" s="276"/>
      <c r="E37" s="276"/>
      <c r="F37" s="277"/>
      <c r="G37" s="278">
        <f t="shared" ref="G37:K37" si="73">G36+lucht_verhoogd</f>
        <v>48</v>
      </c>
      <c r="H37" s="278">
        <f t="shared" si="73"/>
        <v>48</v>
      </c>
      <c r="I37" s="278">
        <f t="shared" si="73"/>
        <v>52</v>
      </c>
      <c r="J37" s="278">
        <f t="shared" si="73"/>
        <v>52</v>
      </c>
      <c r="K37" s="278">
        <f t="shared" si="73"/>
        <v>56</v>
      </c>
      <c r="L37" s="278">
        <f t="shared" ref="L37:R37" si="74">L36+lucht_verhoogd</f>
        <v>48</v>
      </c>
      <c r="M37" s="278">
        <f t="shared" si="74"/>
        <v>36</v>
      </c>
      <c r="N37" s="278">
        <f t="shared" si="74"/>
        <v>36</v>
      </c>
      <c r="O37" s="278">
        <f t="shared" si="74"/>
        <v>36</v>
      </c>
      <c r="P37" s="278">
        <f t="shared" si="74"/>
        <v>36</v>
      </c>
      <c r="Q37" s="278">
        <f t="shared" si="74"/>
        <v>36</v>
      </c>
      <c r="R37" s="278">
        <f t="shared" si="74"/>
        <v>36</v>
      </c>
      <c r="S37" s="278"/>
      <c r="T37" s="279"/>
      <c r="U37" s="278">
        <v>48</v>
      </c>
      <c r="V37" s="278">
        <f>V36+lucht_verhoogd</f>
        <v>52</v>
      </c>
      <c r="W37" s="278">
        <f>W36+lucht_verhoogd</f>
        <v>56</v>
      </c>
      <c r="X37" s="278">
        <f>X36+lucht_verhoogd</f>
        <v>52</v>
      </c>
      <c r="Y37" s="278">
        <f>Y36+lucht_verhoogd</f>
        <v>56</v>
      </c>
      <c r="Z37" s="286">
        <f t="shared" ref="Z37" si="75">Z36+lucht_verhoogd</f>
        <v>56</v>
      </c>
      <c r="AA37" s="286">
        <f t="shared" ref="AA37" si="76">AA36+lucht_verhoogd</f>
        <v>56</v>
      </c>
      <c r="AB37" s="278">
        <f>AB36+lucht_verhoogd</f>
        <v>36</v>
      </c>
      <c r="AC37" s="278">
        <f t="shared" ref="AC37" si="77">AC36+lucht_verhoogd</f>
        <v>48</v>
      </c>
      <c r="AD37" s="278">
        <f t="shared" ref="AD37:AL37" si="78">AD36+lucht_verhoogd</f>
        <v>52</v>
      </c>
      <c r="AE37" s="278">
        <f t="shared" si="78"/>
        <v>52</v>
      </c>
      <c r="AF37" s="278">
        <f t="shared" si="78"/>
        <v>52</v>
      </c>
      <c r="AG37" s="278">
        <f t="shared" si="78"/>
        <v>36</v>
      </c>
      <c r="AH37" s="278">
        <f t="shared" si="78"/>
        <v>48</v>
      </c>
      <c r="AI37" s="278">
        <f t="shared" si="78"/>
        <v>52</v>
      </c>
      <c r="AJ37" s="278">
        <f t="shared" si="78"/>
        <v>36</v>
      </c>
      <c r="AK37" s="278">
        <f t="shared" si="78"/>
        <v>52</v>
      </c>
      <c r="AL37" s="278">
        <f t="shared" si="78"/>
        <v>52</v>
      </c>
      <c r="AM37" s="278" t="s">
        <v>142</v>
      </c>
      <c r="AN37" s="278">
        <f t="shared" ref="AN37" si="79">AN36+lucht_verhoogd</f>
        <v>48</v>
      </c>
      <c r="AO37" s="278" t="s">
        <v>142</v>
      </c>
      <c r="AP37" s="278">
        <f t="shared" ref="AP37:AQ37" si="80">AP36+lucht_verhoogd</f>
        <v>56</v>
      </c>
      <c r="AQ37" s="278">
        <f t="shared" si="80"/>
        <v>48</v>
      </c>
      <c r="AR37" s="278" t="s">
        <v>142</v>
      </c>
      <c r="AS37" s="278">
        <f t="shared" ref="AS37" si="81">AS36+lucht_verhoogd</f>
        <v>52</v>
      </c>
      <c r="AT37" s="278">
        <f>AT36+lucht_verhoogd</f>
        <v>36</v>
      </c>
      <c r="AV37" s="281"/>
      <c r="AW37" s="278">
        <f>AW36+lucht_verhoogd</f>
        <v>36</v>
      </c>
      <c r="AX37" s="278">
        <v>52</v>
      </c>
      <c r="AY37" s="278">
        <f>AY36+lucht_verhoogd</f>
        <v>36</v>
      </c>
      <c r="AZ37" s="278">
        <f>AZ36+lucht_verhoogd</f>
        <v>48</v>
      </c>
      <c r="BA37" s="278">
        <f>BA36+lucht_verhoogd</f>
        <v>36</v>
      </c>
      <c r="BB37" s="278">
        <f>BB36+lucht_verhoogd</f>
        <v>36</v>
      </c>
    </row>
    <row r="38" spans="1:54" s="126" customFormat="1">
      <c r="A38" s="262"/>
      <c r="B38" s="359" t="s">
        <v>345</v>
      </c>
      <c r="C38" s="267" t="str">
        <f>VLOOKUP(B38,lokalentabel,5,FALSE)</f>
        <v>normaal</v>
      </c>
      <c r="D38" s="267" t="str">
        <f>VLOOKUP(B38,lokalentabel,7,FALSE)</f>
        <v>neen</v>
      </c>
      <c r="E38" s="258"/>
      <c r="F38" s="259"/>
      <c r="G38" s="67">
        <f>VLOOKUP(G$5,kruis_lucht,MATCH('BIN 1.1 Luchtgeluidsisolatie'!$C38,lucht_zendlokaal,0)+1,FALSE)+IF($D38="neen",0,lucht_privacy)</f>
        <v>40</v>
      </c>
      <c r="H38" s="67">
        <f>VLOOKUP(H$5,kruis_lucht,MATCH('BIN 1.1 Luchtgeluidsisolatie'!$C38,lucht_zendlokaal,0)+1,FALSE)+IF($D38="neen",0,lucht_privacy)</f>
        <v>40</v>
      </c>
      <c r="I38" s="67">
        <f>VLOOKUP(I$5,kruis_lucht,MATCH('BIN 1.1 Luchtgeluidsisolatie'!$C38,lucht_zendlokaal,0)+1,FALSE)+IF($D38="neen",0,lucht_privacy)</f>
        <v>44</v>
      </c>
      <c r="J38" s="67">
        <f>VLOOKUP(J$5,kruis_lucht,MATCH('BIN 1.1 Luchtgeluidsisolatie'!$C38,lucht_zendlokaal,0)+1,FALSE)+IF($D38="neen",0,lucht_privacy)</f>
        <v>44</v>
      </c>
      <c r="K38" s="67">
        <f>VLOOKUP(K$5,kruis_lucht,MATCH('BIN 1.1 Luchtgeluidsisolatie'!$C38,lucht_zendlokaal,0)+1,FALSE)+IF($D38="neen",0,lucht_privacy)</f>
        <v>48</v>
      </c>
      <c r="L38" s="67">
        <f>VLOOKUP(L$5,kruis_lucht,MATCH('BIN 1.1 Luchtgeluidsisolatie'!$C38,lucht_zendlokaal,0)+1,FALSE)+IF($D38="neen",0,lucht_privacy)</f>
        <v>40</v>
      </c>
      <c r="M38" s="67">
        <f>VLOOKUP(M$5,kruis_lucht,MATCH('BIN 1.1 Luchtgeluidsisolatie'!$C38,lucht_zendlokaal,0)+1,FALSE)+IF($D38="neen",0,lucht_privacy)</f>
        <v>28</v>
      </c>
      <c r="N38" s="67">
        <f>VLOOKUP(N$5,kruis_lucht,MATCH('BIN 1.1 Luchtgeluidsisolatie'!$C38,lucht_zendlokaal,0)+1,FALSE)+IF($D38="neen",0,lucht_privacy)</f>
        <v>28</v>
      </c>
      <c r="O38" s="67">
        <f>VLOOKUP(O$5,kruis_lucht,MATCH('BIN 1.1 Luchtgeluidsisolatie'!$C38,lucht_zendlokaal,0)+1,FALSE)+IF($D38="neen",0,lucht_privacy)</f>
        <v>28</v>
      </c>
      <c r="P38" s="67">
        <f>VLOOKUP(P$5,kruis_lucht,MATCH('BIN 1.1 Luchtgeluidsisolatie'!$C38,lucht_zendlokaal,0)+1,FALSE)+IF($D38="neen",0,lucht_privacy)</f>
        <v>28</v>
      </c>
      <c r="Q38" s="67">
        <f>VLOOKUP(Q$5,kruis_lucht,MATCH('BIN 1.1 Luchtgeluidsisolatie'!$C38,lucht_zendlokaal,0)+1,FALSE)+IF($D38="neen",0,lucht_privacy)</f>
        <v>28</v>
      </c>
      <c r="R38" s="67">
        <f>VLOOKUP(R$5,kruis_lucht,MATCH('BIN 1.1 Luchtgeluidsisolatie'!$C38,lucht_zendlokaal,0)+1,FALSE)+IF($D38="neen",0,lucht_privacy)</f>
        <v>28</v>
      </c>
      <c r="S38" s="67"/>
      <c r="T38" s="260"/>
      <c r="U38" s="67">
        <f>VLOOKUP(U$5,kruis_lucht,MATCH('BIN 1.1 Luchtgeluidsisolatie'!$C38,lucht_zendlokaal,0)+1,FALSE)+IF($D38="neen",0,lucht_privacy)</f>
        <v>44</v>
      </c>
      <c r="V38" s="67">
        <f>VLOOKUP(V$5,kruis_lucht,MATCH('BIN 1.1 Luchtgeluidsisolatie'!$C38,lucht_zendlokaal,0)+1,FALSE)+IF($D38="neen",0,lucht_privacy)</f>
        <v>44</v>
      </c>
      <c r="W38" s="67">
        <f>VLOOKUP(W$5,kruis_lucht,MATCH('BIN 1.1 Luchtgeluidsisolatie'!$C38,lucht_zendlokaal,0)+1,FALSE)+IF($D38="neen",0,lucht_privacy)</f>
        <v>48</v>
      </c>
      <c r="X38" s="67">
        <f>VLOOKUP(X$5,kruis_lucht,MATCH('BIN 1.1 Luchtgeluidsisolatie'!$C38,lucht_zendlokaal,0)+1,FALSE)+IF($D38="neen",0,lucht_privacy)</f>
        <v>44</v>
      </c>
      <c r="Y38" s="67">
        <f>VLOOKUP(Y$5,kruis_lucht,MATCH('BIN 1.1 Luchtgeluidsisolatie'!$C38,lucht_zendlokaal,0)+1,FALSE)+IF($D38="neen",0,lucht_privacy)</f>
        <v>48</v>
      </c>
      <c r="Z38" s="284">
        <f>VLOOKUP(Z$5,kruis_lucht,MATCH('BIN 1.1 Luchtgeluidsisolatie'!$C38,lucht_zendlokaal,0)+1,FALSE)+IF($D38="neen",0,lucht_privacy)</f>
        <v>48</v>
      </c>
      <c r="AA38" s="284">
        <f>VLOOKUP(AA$5,kruis_lucht,MATCH('BIN 1.1 Luchtgeluidsisolatie'!$C38,lucht_zendlokaal,0)+1,FALSE)+IF($D38="neen",0,lucht_privacy)</f>
        <v>48</v>
      </c>
      <c r="AB38" s="67">
        <f>VLOOKUP(AB$5,kruis_lucht,MATCH('BIN 1.1 Luchtgeluidsisolatie'!$C38,lucht_zendlokaal,0)+1,FALSE)+IF($D38="neen",0,lucht_privacy)</f>
        <v>28</v>
      </c>
      <c r="AC38" s="67">
        <f>VLOOKUP(AC$5,kruis_lucht,MATCH('BIN 1.1 Luchtgeluidsisolatie'!$C38,lucht_zendlokaal,0)+1,FALSE)+IF($D38="neen",0,lucht_privacy)</f>
        <v>40</v>
      </c>
      <c r="AD38" s="67">
        <f>VLOOKUP(AD$5,kruis_lucht,MATCH('BIN 1.1 Luchtgeluidsisolatie'!$C38,lucht_zendlokaal,0)+1,FALSE)+IF($D38="neen",0,lucht_privacy)</f>
        <v>44</v>
      </c>
      <c r="AE38" s="67">
        <f>VLOOKUP(AE$5,kruis_lucht,MATCH('BIN 1.1 Luchtgeluidsisolatie'!$C38,lucht_zendlokaal,0)+1,FALSE)+IF($D38="neen",0,lucht_privacy)</f>
        <v>44</v>
      </c>
      <c r="AF38" s="67">
        <f>VLOOKUP(AF$5,kruis_lucht,MATCH('BIN 1.1 Luchtgeluidsisolatie'!$C38,lucht_zendlokaal,0)+1,FALSE)+IF($D38="neen",0,lucht_privacy)</f>
        <v>44</v>
      </c>
      <c r="AG38" s="67">
        <f>VLOOKUP(AG$5,kruis_lucht,MATCH('BIN 1.1 Luchtgeluidsisolatie'!$C38,lucht_zendlokaal,0)+1,FALSE)+IF($D38="neen",0,lucht_privacy)</f>
        <v>28</v>
      </c>
      <c r="AH38" s="67">
        <f>VLOOKUP(AH$5,kruis_lucht,MATCH('BIN 1.1 Luchtgeluidsisolatie'!$C38,lucht_zendlokaal,0)+1,FALSE)+IF($D38="neen",0,lucht_privacy)</f>
        <v>40</v>
      </c>
      <c r="AI38" s="67">
        <f>VLOOKUP(AI$5,kruis_lucht,MATCH('BIN 1.1 Luchtgeluidsisolatie'!$C38,lucht_zendlokaal,0)+1,FALSE)+IF($D38="neen",0,lucht_privacy)</f>
        <v>44</v>
      </c>
      <c r="AJ38" s="67">
        <f>VLOOKUP(AJ$5,kruis_lucht,MATCH('BIN 1.1 Luchtgeluidsisolatie'!$C38,lucht_zendlokaal,0)+1,FALSE)+IF($D38="neen",0,lucht_privacy)</f>
        <v>28</v>
      </c>
      <c r="AK38" s="67">
        <f>VLOOKUP(AK$5,kruis_lucht,MATCH('BIN 1.1 Luchtgeluidsisolatie'!$C38,lucht_zendlokaal,0)+1,FALSE)+IF($D38="neen",0,lucht_privacy)</f>
        <v>44</v>
      </c>
      <c r="AL38" s="67">
        <f>VLOOKUP(AL$5,kruis_lucht,MATCH('BIN 1.1 Luchtgeluidsisolatie'!$C38,lucht_zendlokaal,0)+1,FALSE)+IF($D38="neen",0,lucht_privacy)</f>
        <v>44</v>
      </c>
      <c r="AM38" s="67">
        <f>VLOOKUP(AM$5,kruis_lucht,MATCH('BIN 1.1 Luchtgeluidsisolatie'!$C38,lucht_zendlokaal,0)+1,FALSE)+IF($D38="neen",0,lucht_privacy)</f>
        <v>44</v>
      </c>
      <c r="AN38" s="67">
        <f>VLOOKUP(AN$5,kruis_lucht,MATCH('BIN 1.1 Luchtgeluidsisolatie'!$C38,lucht_zendlokaal,0)+1,FALSE)+IF($D38="neen",0,lucht_privacy)</f>
        <v>40</v>
      </c>
      <c r="AO38" s="67">
        <f>VLOOKUP(AO$5,kruis_lucht,MATCH('BIN 1.1 Luchtgeluidsisolatie'!$C38,lucht_zendlokaal,0)+1,FALSE)+IF($D38="neen",0,lucht_privacy)</f>
        <v>40</v>
      </c>
      <c r="AP38" s="67">
        <f>VLOOKUP(AP$5,kruis_lucht,MATCH('BIN 1.1 Luchtgeluidsisolatie'!$C38,lucht_zendlokaal,0)+1,FALSE)+IF($D38="neen",0,lucht_privacy)</f>
        <v>48</v>
      </c>
      <c r="AQ38" s="67">
        <f>VLOOKUP(AQ$5,kruis_lucht,MATCH('BIN 1.1 Luchtgeluidsisolatie'!$C38,lucht_zendlokaal,0)+1,FALSE)+IF($D38="neen",0,lucht_privacy)</f>
        <v>40</v>
      </c>
      <c r="AR38" s="67">
        <f>VLOOKUP(AR$5,kruis_lucht,MATCH('BIN 1.1 Luchtgeluidsisolatie'!$C38,lucht_zendlokaal,0)+1,FALSE)+IF($D38="neen",0,lucht_privacy)</f>
        <v>40</v>
      </c>
      <c r="AS38" s="67">
        <f>VLOOKUP(AS$5,kruis_lucht,MATCH('BIN 1.1 Luchtgeluidsisolatie'!$C38,lucht_zendlokaal,0)+1,FALSE)+IF($D38="neen",0,lucht_privacy)</f>
        <v>44</v>
      </c>
      <c r="AT38" s="67">
        <f>VLOOKUP(AT$5,kruis_lucht,MATCH('BIN 1.1 Luchtgeluidsisolatie'!$C38,lucht_zendlokaal,0)+1,FALSE)+IF($D38="neen",0,lucht_privacy)</f>
        <v>28</v>
      </c>
      <c r="AU38" s="67"/>
      <c r="AV38" s="260"/>
      <c r="AW38" s="67">
        <f>VLOOKUP(AW$5,kruis_lucht,MATCH('BIN 1.1 Luchtgeluidsisolatie'!$C38,lucht_zendlokaal,0)+1,FALSE)+IF($D38="neen",0,lucht_privacy)</f>
        <v>28</v>
      </c>
      <c r="AX38" s="67">
        <f>VLOOKUP(AX$5,kruis_lucht,MATCH('BIN 1.1 Luchtgeluidsisolatie'!$C38,lucht_zendlokaal,0)+1,FALSE)+IF($D38="neen",0,lucht_privacy)</f>
        <v>48</v>
      </c>
      <c r="AY38" s="67">
        <f>VLOOKUP(AY$5,kruis_lucht,MATCH('BIN 1.1 Luchtgeluidsisolatie'!$C38,lucht_zendlokaal,0)+1,FALSE)+IF($D38="neen",0,lucht_privacy)</f>
        <v>28</v>
      </c>
      <c r="AZ38" s="67">
        <f>VLOOKUP(AZ$5,kruis_lucht,MATCH('BIN 1.1 Luchtgeluidsisolatie'!$C38,lucht_zendlokaal,0)+1,FALSE)+IF($D38="neen",0,lucht_privacy)</f>
        <v>40</v>
      </c>
      <c r="BA38" s="67">
        <f>VLOOKUP(BA$5,kruis_lucht,MATCH('BIN 1.1 Luchtgeluidsisolatie'!$C38,lucht_zendlokaal,0)+1,FALSE)+IF($D38="neen",0,lucht_privacy)</f>
        <v>28</v>
      </c>
      <c r="BB38" s="67">
        <f>VLOOKUP(BB$5,kruis_lucht,MATCH('BIN 1.1 Luchtgeluidsisolatie'!$C38,lucht_zendlokaal,0)+1,FALSE)+IF($D38="neen",0,lucht_privacy)</f>
        <v>28</v>
      </c>
    </row>
    <row r="39" spans="1:54" s="280" customFormat="1">
      <c r="A39" s="282"/>
      <c r="B39" s="359"/>
      <c r="C39" s="276"/>
      <c r="D39" s="276"/>
      <c r="E39" s="276"/>
      <c r="F39" s="277"/>
      <c r="G39" s="278">
        <f t="shared" ref="G39:R39" si="82">G38+lucht_verhoogd</f>
        <v>44</v>
      </c>
      <c r="H39" s="278">
        <f t="shared" si="82"/>
        <v>44</v>
      </c>
      <c r="I39" s="278">
        <f t="shared" si="82"/>
        <v>48</v>
      </c>
      <c r="J39" s="278">
        <f t="shared" si="82"/>
        <v>48</v>
      </c>
      <c r="K39" s="278">
        <f t="shared" si="82"/>
        <v>52</v>
      </c>
      <c r="L39" s="278">
        <f t="shared" si="82"/>
        <v>44</v>
      </c>
      <c r="M39" s="278">
        <f t="shared" si="82"/>
        <v>32</v>
      </c>
      <c r="N39" s="278">
        <f t="shared" si="82"/>
        <v>32</v>
      </c>
      <c r="O39" s="278">
        <f t="shared" si="82"/>
        <v>32</v>
      </c>
      <c r="P39" s="278">
        <f t="shared" si="82"/>
        <v>32</v>
      </c>
      <c r="Q39" s="278">
        <f t="shared" si="82"/>
        <v>32</v>
      </c>
      <c r="R39" s="278">
        <f t="shared" si="82"/>
        <v>32</v>
      </c>
      <c r="S39" s="278"/>
      <c r="T39" s="279"/>
      <c r="U39" s="278">
        <f t="shared" ref="U39:AT39" si="83">U38+lucht_verhoogd</f>
        <v>48</v>
      </c>
      <c r="V39" s="278">
        <f t="shared" si="83"/>
        <v>48</v>
      </c>
      <c r="W39" s="278">
        <f t="shared" si="83"/>
        <v>52</v>
      </c>
      <c r="X39" s="278">
        <f t="shared" si="83"/>
        <v>48</v>
      </c>
      <c r="Y39" s="278">
        <f t="shared" ref="Y39" si="84">Y38+lucht_verhoogd</f>
        <v>52</v>
      </c>
      <c r="Z39" s="286">
        <f t="shared" si="83"/>
        <v>52</v>
      </c>
      <c r="AA39" s="286">
        <f t="shared" si="83"/>
        <v>52</v>
      </c>
      <c r="AB39" s="278">
        <f t="shared" si="83"/>
        <v>32</v>
      </c>
      <c r="AC39" s="278">
        <f t="shared" si="83"/>
        <v>44</v>
      </c>
      <c r="AD39" s="278">
        <f t="shared" si="83"/>
        <v>48</v>
      </c>
      <c r="AE39" s="278">
        <f t="shared" si="83"/>
        <v>48</v>
      </c>
      <c r="AF39" s="278">
        <f t="shared" si="83"/>
        <v>48</v>
      </c>
      <c r="AG39" s="278">
        <f t="shared" si="83"/>
        <v>32</v>
      </c>
      <c r="AH39" s="278">
        <f t="shared" si="83"/>
        <v>44</v>
      </c>
      <c r="AI39" s="278">
        <f t="shared" si="83"/>
        <v>48</v>
      </c>
      <c r="AJ39" s="278">
        <f t="shared" si="83"/>
        <v>32</v>
      </c>
      <c r="AK39" s="278">
        <f t="shared" si="83"/>
        <v>48</v>
      </c>
      <c r="AL39" s="278">
        <f t="shared" si="83"/>
        <v>48</v>
      </c>
      <c r="AM39" s="278">
        <f t="shared" si="83"/>
        <v>48</v>
      </c>
      <c r="AN39" s="278">
        <f t="shared" si="83"/>
        <v>44</v>
      </c>
      <c r="AO39" s="278">
        <f t="shared" si="83"/>
        <v>44</v>
      </c>
      <c r="AP39" s="278">
        <f t="shared" si="83"/>
        <v>52</v>
      </c>
      <c r="AQ39" s="278">
        <f t="shared" si="83"/>
        <v>44</v>
      </c>
      <c r="AR39" s="278">
        <f t="shared" si="83"/>
        <v>44</v>
      </c>
      <c r="AS39" s="278">
        <f t="shared" si="83"/>
        <v>48</v>
      </c>
      <c r="AT39" s="278">
        <f t="shared" si="83"/>
        <v>32</v>
      </c>
      <c r="AV39" s="281"/>
      <c r="AW39" s="278">
        <f t="shared" ref="AW39:BB39" si="85">AW38+lucht_verhoogd</f>
        <v>32</v>
      </c>
      <c r="AX39" s="278">
        <f t="shared" si="85"/>
        <v>52</v>
      </c>
      <c r="AY39" s="278">
        <f t="shared" si="85"/>
        <v>32</v>
      </c>
      <c r="AZ39" s="278">
        <f t="shared" si="85"/>
        <v>44</v>
      </c>
      <c r="BA39" s="278">
        <f t="shared" si="85"/>
        <v>32</v>
      </c>
      <c r="BB39" s="278">
        <f t="shared" si="85"/>
        <v>32</v>
      </c>
    </row>
    <row r="40" spans="1:54" s="126" customFormat="1">
      <c r="A40" s="262"/>
      <c r="B40" s="359" t="s">
        <v>346</v>
      </c>
      <c r="C40" s="267" t="str">
        <f>VLOOKUP(B40,lokalentabel,5,FALSE)</f>
        <v>hoog</v>
      </c>
      <c r="D40" s="267" t="str">
        <f>VLOOKUP(B40,lokalentabel,7,FALSE)</f>
        <v>ja</v>
      </c>
      <c r="E40" s="258"/>
      <c r="F40" s="259"/>
      <c r="G40" s="67">
        <f>VLOOKUP(G$5,kruis_lucht,MATCH('BIN 1.1 Luchtgeluidsisolatie'!$C40,lucht_zendlokaal,0)+1,FALSE)+IF($D40="neen",0,lucht_privacy)</f>
        <v>48</v>
      </c>
      <c r="H40" s="67">
        <f>VLOOKUP(H$5,kruis_lucht,MATCH('BIN 1.1 Luchtgeluidsisolatie'!$C40,lucht_zendlokaal,0)+1,FALSE)+IF($D40="neen",0,lucht_privacy)</f>
        <v>48</v>
      </c>
      <c r="I40" s="67">
        <f>VLOOKUP(I$5,kruis_lucht,MATCH('BIN 1.1 Luchtgeluidsisolatie'!$C40,lucht_zendlokaal,0)+1,FALSE)+IF($D40="neen",0,lucht_privacy)</f>
        <v>52</v>
      </c>
      <c r="J40" s="67">
        <f>VLOOKUP(J$5,kruis_lucht,MATCH('BIN 1.1 Luchtgeluidsisolatie'!$C40,lucht_zendlokaal,0)+1,FALSE)+IF($D40="neen",0,lucht_privacy)</f>
        <v>52</v>
      </c>
      <c r="K40" s="67">
        <f>VLOOKUP(K$5,kruis_lucht,MATCH('BIN 1.1 Luchtgeluidsisolatie'!$C40,lucht_zendlokaal,0)+1,FALSE)+IF($D40="neen",0,lucht_privacy)</f>
        <v>56</v>
      </c>
      <c r="L40" s="67">
        <f>VLOOKUP(L$5,kruis_lucht,MATCH('BIN 1.1 Luchtgeluidsisolatie'!$C40,lucht_zendlokaal,0)+1,FALSE)+IF($D40="neen",0,lucht_privacy)</f>
        <v>48</v>
      </c>
      <c r="M40" s="67">
        <f>VLOOKUP(M$5,kruis_lucht,MATCH('BIN 1.1 Luchtgeluidsisolatie'!$C40,lucht_zendlokaal,0)+1,FALSE)+IF($D40="neen",0,lucht_privacy)</f>
        <v>36</v>
      </c>
      <c r="N40" s="67">
        <f>VLOOKUP(N$5,kruis_lucht,MATCH('BIN 1.1 Luchtgeluidsisolatie'!$C40,lucht_zendlokaal,0)+1,FALSE)+IF($D40="neen",0,lucht_privacy)</f>
        <v>36</v>
      </c>
      <c r="O40" s="67">
        <f>VLOOKUP(O$5,kruis_lucht,MATCH('BIN 1.1 Luchtgeluidsisolatie'!$C40,lucht_zendlokaal,0)+1,FALSE)+IF($D40="neen",0,lucht_privacy)</f>
        <v>36</v>
      </c>
      <c r="P40" s="67">
        <f>VLOOKUP(P$5,kruis_lucht,MATCH('BIN 1.1 Luchtgeluidsisolatie'!$C40,lucht_zendlokaal,0)+1,FALSE)+IF($D40="neen",0,lucht_privacy)</f>
        <v>36</v>
      </c>
      <c r="Q40" s="67">
        <f>VLOOKUP(Q$5,kruis_lucht,MATCH('BIN 1.1 Luchtgeluidsisolatie'!$C40,lucht_zendlokaal,0)+1,FALSE)+IF($D40="neen",0,lucht_privacy)</f>
        <v>36</v>
      </c>
      <c r="R40" s="67">
        <f>VLOOKUP(R$5,kruis_lucht,MATCH('BIN 1.1 Luchtgeluidsisolatie'!$C40,lucht_zendlokaal,0)+1,FALSE)+IF($D40="neen",0,lucht_privacy)</f>
        <v>36</v>
      </c>
      <c r="S40" s="67"/>
      <c r="T40" s="260"/>
      <c r="U40" s="67">
        <f>VLOOKUP(U$5,kruis_lucht,MATCH('BIN 1.1 Luchtgeluidsisolatie'!$C40,lucht_zendlokaal,0)+1,FALSE)+IF($D40="neen",0,lucht_privacy)</f>
        <v>52</v>
      </c>
      <c r="V40" s="67">
        <f>VLOOKUP(V$5,kruis_lucht,MATCH('BIN 1.1 Luchtgeluidsisolatie'!$C40,lucht_zendlokaal,0)+1,FALSE)+IF($D40="neen",0,lucht_privacy)</f>
        <v>52</v>
      </c>
      <c r="W40" s="67">
        <f>VLOOKUP(W$5,kruis_lucht,MATCH('BIN 1.1 Luchtgeluidsisolatie'!$C40,lucht_zendlokaal,0)+1,FALSE)+IF($D40="neen",0,lucht_privacy)</f>
        <v>56</v>
      </c>
      <c r="X40" s="67">
        <f>VLOOKUP(X$5,kruis_lucht,MATCH('BIN 1.1 Luchtgeluidsisolatie'!$C40,lucht_zendlokaal,0)+1,FALSE)+IF($D40="neen",0,lucht_privacy)</f>
        <v>52</v>
      </c>
      <c r="Y40" s="67">
        <f>VLOOKUP(Y$5,kruis_lucht,MATCH('BIN 1.1 Luchtgeluidsisolatie'!$C40,lucht_zendlokaal,0)+1,FALSE)+IF($D40="neen",0,lucht_privacy)</f>
        <v>56</v>
      </c>
      <c r="Z40" s="284">
        <f>VLOOKUP(Z$5,kruis_lucht,MATCH('BIN 1.1 Luchtgeluidsisolatie'!$C40,lucht_zendlokaal,0)+1,FALSE)+IF($D40="neen",0,lucht_privacy)</f>
        <v>56</v>
      </c>
      <c r="AA40" s="284">
        <f>VLOOKUP(AA$5,kruis_lucht,MATCH('BIN 1.1 Luchtgeluidsisolatie'!$C40,lucht_zendlokaal,0)+1,FALSE)+IF($D40="neen",0,lucht_privacy)</f>
        <v>56</v>
      </c>
      <c r="AB40" s="67">
        <f>VLOOKUP(AB$5,kruis_lucht,MATCH('BIN 1.1 Luchtgeluidsisolatie'!$C40,lucht_zendlokaal,0)+1,FALSE)+IF($D40="neen",0,lucht_privacy)</f>
        <v>36</v>
      </c>
      <c r="AC40" s="67">
        <f>VLOOKUP(AC$5,kruis_lucht,MATCH('BIN 1.1 Luchtgeluidsisolatie'!$C40,lucht_zendlokaal,0)+1,FALSE)+IF($D40="neen",0,lucht_privacy)</f>
        <v>48</v>
      </c>
      <c r="AD40" s="67">
        <f>VLOOKUP(AD$5,kruis_lucht,MATCH('BIN 1.1 Luchtgeluidsisolatie'!$C40,lucht_zendlokaal,0)+1,FALSE)+IF($D40="neen",0,lucht_privacy)</f>
        <v>52</v>
      </c>
      <c r="AE40" s="67">
        <f>VLOOKUP(AE$5,kruis_lucht,MATCH('BIN 1.1 Luchtgeluidsisolatie'!$C40,lucht_zendlokaal,0)+1,FALSE)+IF($D40="neen",0,lucht_privacy)</f>
        <v>52</v>
      </c>
      <c r="AF40" s="67">
        <f>VLOOKUP(AF$5,kruis_lucht,MATCH('BIN 1.1 Luchtgeluidsisolatie'!$C40,lucht_zendlokaal,0)+1,FALSE)+IF($D40="neen",0,lucht_privacy)</f>
        <v>52</v>
      </c>
      <c r="AG40" s="67">
        <f>VLOOKUP(AG$5,kruis_lucht,MATCH('BIN 1.1 Luchtgeluidsisolatie'!$C40,lucht_zendlokaal,0)+1,FALSE)+IF($D40="neen",0,lucht_privacy)</f>
        <v>36</v>
      </c>
      <c r="AH40" s="67">
        <f>VLOOKUP(AH$5,kruis_lucht,MATCH('BIN 1.1 Luchtgeluidsisolatie'!$C40,lucht_zendlokaal,0)+1,FALSE)+IF($D40="neen",0,lucht_privacy)</f>
        <v>48</v>
      </c>
      <c r="AI40" s="67">
        <f>VLOOKUP(AI$5,kruis_lucht,MATCH('BIN 1.1 Luchtgeluidsisolatie'!$C40,lucht_zendlokaal,0)+1,FALSE)+IF($D40="neen",0,lucht_privacy)</f>
        <v>52</v>
      </c>
      <c r="AJ40" s="67">
        <f>VLOOKUP(AJ$5,kruis_lucht,MATCH('BIN 1.1 Luchtgeluidsisolatie'!$C40,lucht_zendlokaal,0)+1,FALSE)+IF($D40="neen",0,lucht_privacy)</f>
        <v>36</v>
      </c>
      <c r="AK40" s="67">
        <f>VLOOKUP(AK$5,kruis_lucht,MATCH('BIN 1.1 Luchtgeluidsisolatie'!$C40,lucht_zendlokaal,0)+1,FALSE)+IF($D40="neen",0,lucht_privacy)</f>
        <v>52</v>
      </c>
      <c r="AL40" s="67">
        <f>VLOOKUP(AL$5,kruis_lucht,MATCH('BIN 1.1 Luchtgeluidsisolatie'!$C40,lucht_zendlokaal,0)+1,FALSE)+IF($D40="neen",0,lucht_privacy)</f>
        <v>52</v>
      </c>
      <c r="AM40" s="67">
        <f>VLOOKUP(AM$5,kruis_lucht,MATCH('BIN 1.1 Luchtgeluidsisolatie'!$C40,lucht_zendlokaal,0)+1,FALSE)+IF($D40="neen",0,lucht_privacy)</f>
        <v>52</v>
      </c>
      <c r="AN40" s="67">
        <f>VLOOKUP(AN$5,kruis_lucht,MATCH('BIN 1.1 Luchtgeluidsisolatie'!$C40,lucht_zendlokaal,0)+1,FALSE)+IF($D40="neen",0,lucht_privacy)</f>
        <v>48</v>
      </c>
      <c r="AO40" s="67">
        <f>VLOOKUP(AO$5,kruis_lucht,MATCH('BIN 1.1 Luchtgeluidsisolatie'!$C40,lucht_zendlokaal,0)+1,FALSE)+IF($D40="neen",0,lucht_privacy)</f>
        <v>48</v>
      </c>
      <c r="AP40" s="67">
        <f>VLOOKUP(AP$5,kruis_lucht,MATCH('BIN 1.1 Luchtgeluidsisolatie'!$C40,lucht_zendlokaal,0)+1,FALSE)+IF($D40="neen",0,lucht_privacy)</f>
        <v>56</v>
      </c>
      <c r="AQ40" s="67">
        <f>VLOOKUP(AQ$5,kruis_lucht,MATCH('BIN 1.1 Luchtgeluidsisolatie'!$C40,lucht_zendlokaal,0)+1,FALSE)+IF($D40="neen",0,lucht_privacy)</f>
        <v>48</v>
      </c>
      <c r="AR40" s="67">
        <f>VLOOKUP(AR$5,kruis_lucht,MATCH('BIN 1.1 Luchtgeluidsisolatie'!$C40,lucht_zendlokaal,0)+1,FALSE)+IF($D40="neen",0,lucht_privacy)</f>
        <v>48</v>
      </c>
      <c r="AS40" s="67">
        <f>VLOOKUP(AS$5,kruis_lucht,MATCH('BIN 1.1 Luchtgeluidsisolatie'!$C40,lucht_zendlokaal,0)+1,FALSE)+IF($D40="neen",0,lucht_privacy)</f>
        <v>52</v>
      </c>
      <c r="AT40" s="67">
        <f>VLOOKUP(AT$5,kruis_lucht,MATCH('BIN 1.1 Luchtgeluidsisolatie'!$C40,lucht_zendlokaal,0)+1,FALSE)+IF($D40="neen",0,lucht_privacy)</f>
        <v>36</v>
      </c>
      <c r="AU40" s="67"/>
      <c r="AV40" s="260"/>
      <c r="AW40" s="67">
        <f>VLOOKUP(AW$5,kruis_lucht,MATCH('BIN 1.1 Luchtgeluidsisolatie'!$C40,lucht_zendlokaal,0)+1,FALSE)+IF($D40="neen",0,lucht_privacy)</f>
        <v>36</v>
      </c>
      <c r="AX40" s="67">
        <f>VLOOKUP(AX$5,kruis_lucht,MATCH('BIN 1.1 Luchtgeluidsisolatie'!$C40,lucht_zendlokaal,0)+1,FALSE)+IF($D40="neen",0,lucht_privacy)</f>
        <v>56</v>
      </c>
      <c r="AY40" s="67">
        <f>VLOOKUP(AY$5,kruis_lucht,MATCH('BIN 1.1 Luchtgeluidsisolatie'!$C40,lucht_zendlokaal,0)+1,FALSE)+IF($D40="neen",0,lucht_privacy)</f>
        <v>36</v>
      </c>
      <c r="AZ40" s="67">
        <f>VLOOKUP(AZ$5,kruis_lucht,MATCH('BIN 1.1 Luchtgeluidsisolatie'!$C40,lucht_zendlokaal,0)+1,FALSE)+IF($D40="neen",0,lucht_privacy)</f>
        <v>48</v>
      </c>
      <c r="BA40" s="67">
        <f>VLOOKUP(BA$5,kruis_lucht,MATCH('BIN 1.1 Luchtgeluidsisolatie'!$C40,lucht_zendlokaal,0)+1,FALSE)+IF($D40="neen",0,lucht_privacy)</f>
        <v>36</v>
      </c>
      <c r="BB40" s="67">
        <f>VLOOKUP(BB$5,kruis_lucht,MATCH('BIN 1.1 Luchtgeluidsisolatie'!$C40,lucht_zendlokaal,0)+1,FALSE)+IF($D40="neen",0,lucht_privacy)</f>
        <v>36</v>
      </c>
    </row>
    <row r="41" spans="1:54" s="280" customFormat="1">
      <c r="A41" s="282"/>
      <c r="B41" s="359"/>
      <c r="C41" s="276"/>
      <c r="D41" s="276"/>
      <c r="E41" s="276"/>
      <c r="F41" s="277"/>
      <c r="G41" s="278">
        <f t="shared" ref="G41:R41" si="86">G40+lucht_verhoogd</f>
        <v>52</v>
      </c>
      <c r="H41" s="278">
        <f t="shared" si="86"/>
        <v>52</v>
      </c>
      <c r="I41" s="278">
        <f t="shared" si="86"/>
        <v>56</v>
      </c>
      <c r="J41" s="278">
        <f t="shared" si="86"/>
        <v>56</v>
      </c>
      <c r="K41" s="278">
        <f t="shared" si="86"/>
        <v>60</v>
      </c>
      <c r="L41" s="278">
        <f t="shared" si="86"/>
        <v>52</v>
      </c>
      <c r="M41" s="278">
        <f t="shared" si="86"/>
        <v>40</v>
      </c>
      <c r="N41" s="278">
        <f t="shared" si="86"/>
        <v>40</v>
      </c>
      <c r="O41" s="278">
        <f t="shared" si="86"/>
        <v>40</v>
      </c>
      <c r="P41" s="278">
        <f t="shared" si="86"/>
        <v>40</v>
      </c>
      <c r="Q41" s="278">
        <f t="shared" si="86"/>
        <v>40</v>
      </c>
      <c r="R41" s="278">
        <f t="shared" si="86"/>
        <v>40</v>
      </c>
      <c r="S41" s="278"/>
      <c r="T41" s="279"/>
      <c r="U41" s="278">
        <f t="shared" ref="U41:AT41" si="87">U40+lucht_verhoogd</f>
        <v>56</v>
      </c>
      <c r="V41" s="278">
        <f t="shared" si="87"/>
        <v>56</v>
      </c>
      <c r="W41" s="278">
        <f t="shared" si="87"/>
        <v>60</v>
      </c>
      <c r="X41" s="278">
        <f t="shared" si="87"/>
        <v>56</v>
      </c>
      <c r="Y41" s="278">
        <f t="shared" ref="Y41" si="88">Y40+lucht_verhoogd</f>
        <v>60</v>
      </c>
      <c r="Z41" s="286">
        <f t="shared" si="87"/>
        <v>60</v>
      </c>
      <c r="AA41" s="286">
        <f t="shared" si="87"/>
        <v>60</v>
      </c>
      <c r="AB41" s="278">
        <f t="shared" si="87"/>
        <v>40</v>
      </c>
      <c r="AC41" s="278">
        <f t="shared" si="87"/>
        <v>52</v>
      </c>
      <c r="AD41" s="278">
        <f t="shared" si="87"/>
        <v>56</v>
      </c>
      <c r="AE41" s="278">
        <f t="shared" si="87"/>
        <v>56</v>
      </c>
      <c r="AF41" s="278">
        <f t="shared" si="87"/>
        <v>56</v>
      </c>
      <c r="AG41" s="278">
        <f t="shared" si="87"/>
        <v>40</v>
      </c>
      <c r="AH41" s="278">
        <f t="shared" si="87"/>
        <v>52</v>
      </c>
      <c r="AI41" s="278">
        <f t="shared" si="87"/>
        <v>56</v>
      </c>
      <c r="AJ41" s="278">
        <f t="shared" si="87"/>
        <v>40</v>
      </c>
      <c r="AK41" s="278">
        <f t="shared" si="87"/>
        <v>56</v>
      </c>
      <c r="AL41" s="278">
        <f t="shared" si="87"/>
        <v>56</v>
      </c>
      <c r="AM41" s="278">
        <f t="shared" si="87"/>
        <v>56</v>
      </c>
      <c r="AN41" s="278">
        <f t="shared" si="87"/>
        <v>52</v>
      </c>
      <c r="AO41" s="278">
        <f t="shared" si="87"/>
        <v>52</v>
      </c>
      <c r="AP41" s="278">
        <f t="shared" si="87"/>
        <v>60</v>
      </c>
      <c r="AQ41" s="278">
        <f t="shared" si="87"/>
        <v>52</v>
      </c>
      <c r="AR41" s="278">
        <f t="shared" si="87"/>
        <v>52</v>
      </c>
      <c r="AS41" s="278">
        <f t="shared" si="87"/>
        <v>56</v>
      </c>
      <c r="AT41" s="278">
        <f t="shared" si="87"/>
        <v>40</v>
      </c>
      <c r="AV41" s="281"/>
      <c r="AW41" s="278">
        <f t="shared" ref="AW41:BB41" si="89">AW40+lucht_verhoogd</f>
        <v>40</v>
      </c>
      <c r="AX41" s="278">
        <f t="shared" si="89"/>
        <v>60</v>
      </c>
      <c r="AY41" s="278">
        <f t="shared" si="89"/>
        <v>40</v>
      </c>
      <c r="AZ41" s="278">
        <f t="shared" si="89"/>
        <v>52</v>
      </c>
      <c r="BA41" s="278">
        <f t="shared" si="89"/>
        <v>40</v>
      </c>
      <c r="BB41" s="278">
        <f t="shared" si="89"/>
        <v>40</v>
      </c>
    </row>
    <row r="42" spans="1:54" s="126" customFormat="1">
      <c r="A42" s="262"/>
      <c r="B42" s="359" t="s">
        <v>347</v>
      </c>
      <c r="C42" s="267" t="str">
        <f>VLOOKUP(B42,lokalentabel,5,FALSE)</f>
        <v>hoog</v>
      </c>
      <c r="D42" s="267" t="str">
        <f>VLOOKUP(B42,lokalentabel,7,FALSE)</f>
        <v>neen</v>
      </c>
      <c r="E42" s="258"/>
      <c r="F42" s="259"/>
      <c r="G42" s="67">
        <f>VLOOKUP(G$5,kruis_lucht,MATCH('BIN 1.1 Luchtgeluidsisolatie'!$C42,lucht_zendlokaal,0)+1,FALSE)+IF($D42="neen",0,lucht_privacy)</f>
        <v>44</v>
      </c>
      <c r="H42" s="67">
        <f>VLOOKUP(H$5,kruis_lucht,MATCH('BIN 1.1 Luchtgeluidsisolatie'!$C42,lucht_zendlokaal,0)+1,FALSE)+IF($D42="neen",0,lucht_privacy)</f>
        <v>44</v>
      </c>
      <c r="I42" s="67">
        <f>VLOOKUP(I$5,kruis_lucht,MATCH('BIN 1.1 Luchtgeluidsisolatie'!$C42,lucht_zendlokaal,0)+1,FALSE)+IF($D42="neen",0,lucht_privacy)</f>
        <v>48</v>
      </c>
      <c r="J42" s="67">
        <f>VLOOKUP(J$5,kruis_lucht,MATCH('BIN 1.1 Luchtgeluidsisolatie'!$C42,lucht_zendlokaal,0)+1,FALSE)+IF($D42="neen",0,lucht_privacy)</f>
        <v>48</v>
      </c>
      <c r="K42" s="67">
        <f>VLOOKUP(K$5,kruis_lucht,MATCH('BIN 1.1 Luchtgeluidsisolatie'!$C42,lucht_zendlokaal,0)+1,FALSE)+IF($D42="neen",0,lucht_privacy)</f>
        <v>52</v>
      </c>
      <c r="L42" s="67">
        <f>VLOOKUP(L$5,kruis_lucht,MATCH('BIN 1.1 Luchtgeluidsisolatie'!$C42,lucht_zendlokaal,0)+1,FALSE)+IF($D42="neen",0,lucht_privacy)</f>
        <v>44</v>
      </c>
      <c r="M42" s="67">
        <f>VLOOKUP(M$5,kruis_lucht,MATCH('BIN 1.1 Luchtgeluidsisolatie'!$C42,lucht_zendlokaal,0)+1,FALSE)+IF($D42="neen",0,lucht_privacy)</f>
        <v>32</v>
      </c>
      <c r="N42" s="67">
        <f>VLOOKUP(N$5,kruis_lucht,MATCH('BIN 1.1 Luchtgeluidsisolatie'!$C42,lucht_zendlokaal,0)+1,FALSE)+IF($D42="neen",0,lucht_privacy)</f>
        <v>32</v>
      </c>
      <c r="O42" s="67">
        <f>VLOOKUP(O$5,kruis_lucht,MATCH('BIN 1.1 Luchtgeluidsisolatie'!$C42,lucht_zendlokaal,0)+1,FALSE)+IF($D42="neen",0,lucht_privacy)</f>
        <v>32</v>
      </c>
      <c r="P42" s="67">
        <f>VLOOKUP(P$5,kruis_lucht,MATCH('BIN 1.1 Luchtgeluidsisolatie'!$C42,lucht_zendlokaal,0)+1,FALSE)+IF($D42="neen",0,lucht_privacy)</f>
        <v>32</v>
      </c>
      <c r="Q42" s="67">
        <f>VLOOKUP(Q$5,kruis_lucht,MATCH('BIN 1.1 Luchtgeluidsisolatie'!$C42,lucht_zendlokaal,0)+1,FALSE)+IF($D42="neen",0,lucht_privacy)</f>
        <v>32</v>
      </c>
      <c r="R42" s="67">
        <f>VLOOKUP(R$5,kruis_lucht,MATCH('BIN 1.1 Luchtgeluidsisolatie'!$C42,lucht_zendlokaal,0)+1,FALSE)+IF($D42="neen",0,lucht_privacy)</f>
        <v>32</v>
      </c>
      <c r="S42" s="67"/>
      <c r="T42" s="260"/>
      <c r="U42" s="67">
        <f>VLOOKUP(U$5,kruis_lucht,MATCH('BIN 1.1 Luchtgeluidsisolatie'!$C42,lucht_zendlokaal,0)+1,FALSE)+IF($D42="neen",0,lucht_privacy)</f>
        <v>48</v>
      </c>
      <c r="V42" s="67">
        <f>VLOOKUP(V$5,kruis_lucht,MATCH('BIN 1.1 Luchtgeluidsisolatie'!$C42,lucht_zendlokaal,0)+1,FALSE)+IF($D42="neen",0,lucht_privacy)</f>
        <v>48</v>
      </c>
      <c r="W42" s="67">
        <f>VLOOKUP(W$5,kruis_lucht,MATCH('BIN 1.1 Luchtgeluidsisolatie'!$C42,lucht_zendlokaal,0)+1,FALSE)+IF($D42="neen",0,lucht_privacy)</f>
        <v>52</v>
      </c>
      <c r="X42" s="67">
        <f>VLOOKUP(X$5,kruis_lucht,MATCH('BIN 1.1 Luchtgeluidsisolatie'!$C42,lucht_zendlokaal,0)+1,FALSE)+IF($D42="neen",0,lucht_privacy)</f>
        <v>48</v>
      </c>
      <c r="Y42" s="67">
        <f>VLOOKUP(Y$5,kruis_lucht,MATCH('BIN 1.1 Luchtgeluidsisolatie'!$C42,lucht_zendlokaal,0)+1,FALSE)+IF($D42="neen",0,lucht_privacy)</f>
        <v>52</v>
      </c>
      <c r="Z42" s="284">
        <f>VLOOKUP(Z$5,kruis_lucht,MATCH('BIN 1.1 Luchtgeluidsisolatie'!$C42,lucht_zendlokaal,0)+1,FALSE)+IF($D42="neen",0,lucht_privacy)</f>
        <v>52</v>
      </c>
      <c r="AA42" s="284">
        <f>VLOOKUP(AA$5,kruis_lucht,MATCH('BIN 1.1 Luchtgeluidsisolatie'!$C42,lucht_zendlokaal,0)+1,FALSE)+IF($D42="neen",0,lucht_privacy)</f>
        <v>52</v>
      </c>
      <c r="AB42" s="67">
        <f>VLOOKUP(AB$5,kruis_lucht,MATCH('BIN 1.1 Luchtgeluidsisolatie'!$C42,lucht_zendlokaal,0)+1,FALSE)+IF($D42="neen",0,lucht_privacy)</f>
        <v>32</v>
      </c>
      <c r="AC42" s="67">
        <f>VLOOKUP(AC$5,kruis_lucht,MATCH('BIN 1.1 Luchtgeluidsisolatie'!$C42,lucht_zendlokaal,0)+1,FALSE)+IF($D42="neen",0,lucht_privacy)</f>
        <v>44</v>
      </c>
      <c r="AD42" s="67">
        <f>VLOOKUP(AD$5,kruis_lucht,MATCH('BIN 1.1 Luchtgeluidsisolatie'!$C42,lucht_zendlokaal,0)+1,FALSE)+IF($D42="neen",0,lucht_privacy)</f>
        <v>48</v>
      </c>
      <c r="AE42" s="67">
        <f>VLOOKUP(AE$5,kruis_lucht,MATCH('BIN 1.1 Luchtgeluidsisolatie'!$C42,lucht_zendlokaal,0)+1,FALSE)+IF($D42="neen",0,lucht_privacy)</f>
        <v>48</v>
      </c>
      <c r="AF42" s="67">
        <f>VLOOKUP(AF$5,kruis_lucht,MATCH('BIN 1.1 Luchtgeluidsisolatie'!$C42,lucht_zendlokaal,0)+1,FALSE)+IF($D42="neen",0,lucht_privacy)</f>
        <v>48</v>
      </c>
      <c r="AG42" s="67">
        <f>VLOOKUP(AG$5,kruis_lucht,MATCH('BIN 1.1 Luchtgeluidsisolatie'!$C42,lucht_zendlokaal,0)+1,FALSE)+IF($D42="neen",0,lucht_privacy)</f>
        <v>32</v>
      </c>
      <c r="AH42" s="67">
        <f>VLOOKUP(AH$5,kruis_lucht,MATCH('BIN 1.1 Luchtgeluidsisolatie'!$C42,lucht_zendlokaal,0)+1,FALSE)+IF($D42="neen",0,lucht_privacy)</f>
        <v>44</v>
      </c>
      <c r="AI42" s="67">
        <f>VLOOKUP(AI$5,kruis_lucht,MATCH('BIN 1.1 Luchtgeluidsisolatie'!$C42,lucht_zendlokaal,0)+1,FALSE)+IF($D42="neen",0,lucht_privacy)</f>
        <v>48</v>
      </c>
      <c r="AJ42" s="67">
        <f>VLOOKUP(AJ$5,kruis_lucht,MATCH('BIN 1.1 Luchtgeluidsisolatie'!$C42,lucht_zendlokaal,0)+1,FALSE)+IF($D42="neen",0,lucht_privacy)</f>
        <v>32</v>
      </c>
      <c r="AK42" s="67">
        <f>VLOOKUP(AK$5,kruis_lucht,MATCH('BIN 1.1 Luchtgeluidsisolatie'!$C42,lucht_zendlokaal,0)+1,FALSE)+IF($D42="neen",0,lucht_privacy)</f>
        <v>48</v>
      </c>
      <c r="AL42" s="67">
        <f>VLOOKUP(AL$5,kruis_lucht,MATCH('BIN 1.1 Luchtgeluidsisolatie'!$C42,lucht_zendlokaal,0)+1,FALSE)+IF($D42="neen",0,lucht_privacy)</f>
        <v>48</v>
      </c>
      <c r="AM42" s="67">
        <f>VLOOKUP(AM$5,kruis_lucht,MATCH('BIN 1.1 Luchtgeluidsisolatie'!$C42,lucht_zendlokaal,0)+1,FALSE)+IF($D42="neen",0,lucht_privacy)</f>
        <v>48</v>
      </c>
      <c r="AN42" s="67">
        <f>VLOOKUP(AN$5,kruis_lucht,MATCH('BIN 1.1 Luchtgeluidsisolatie'!$C42,lucht_zendlokaal,0)+1,FALSE)+IF($D42="neen",0,lucht_privacy)</f>
        <v>44</v>
      </c>
      <c r="AO42" s="67">
        <f>VLOOKUP(AO$5,kruis_lucht,MATCH('BIN 1.1 Luchtgeluidsisolatie'!$C42,lucht_zendlokaal,0)+1,FALSE)+IF($D42="neen",0,lucht_privacy)</f>
        <v>44</v>
      </c>
      <c r="AP42" s="67">
        <f>VLOOKUP(AP$5,kruis_lucht,MATCH('BIN 1.1 Luchtgeluidsisolatie'!$C42,lucht_zendlokaal,0)+1,FALSE)+IF($D42="neen",0,lucht_privacy)</f>
        <v>52</v>
      </c>
      <c r="AQ42" s="67">
        <f>VLOOKUP(AQ$5,kruis_lucht,MATCH('BIN 1.1 Luchtgeluidsisolatie'!$C42,lucht_zendlokaal,0)+1,FALSE)+IF($D42="neen",0,lucht_privacy)</f>
        <v>44</v>
      </c>
      <c r="AR42" s="67">
        <f>VLOOKUP(AR$5,kruis_lucht,MATCH('BIN 1.1 Luchtgeluidsisolatie'!$C42,lucht_zendlokaal,0)+1,FALSE)+IF($D42="neen",0,lucht_privacy)</f>
        <v>44</v>
      </c>
      <c r="AS42" s="67">
        <f>VLOOKUP(AS$5,kruis_lucht,MATCH('BIN 1.1 Luchtgeluidsisolatie'!$C42,lucht_zendlokaal,0)+1,FALSE)+IF($D42="neen",0,lucht_privacy)</f>
        <v>48</v>
      </c>
      <c r="AT42" s="67">
        <f>VLOOKUP(AT$5,kruis_lucht,MATCH('BIN 1.1 Luchtgeluidsisolatie'!$C42,lucht_zendlokaal,0)+1,FALSE)+IF($D42="neen",0,lucht_privacy)</f>
        <v>32</v>
      </c>
      <c r="AU42" s="67"/>
      <c r="AV42" s="260"/>
      <c r="AW42" s="67">
        <f>VLOOKUP(AW$5,kruis_lucht,MATCH('BIN 1.1 Luchtgeluidsisolatie'!$C42,lucht_zendlokaal,0)+1,FALSE)+IF($D42="neen",0,lucht_privacy)</f>
        <v>32</v>
      </c>
      <c r="AX42" s="67">
        <f>VLOOKUP(AX$5,kruis_lucht,MATCH('BIN 1.1 Luchtgeluidsisolatie'!$C42,lucht_zendlokaal,0)+1,FALSE)+IF($D42="neen",0,lucht_privacy)</f>
        <v>52</v>
      </c>
      <c r="AY42" s="67">
        <f>VLOOKUP(AY$5,kruis_lucht,MATCH('BIN 1.1 Luchtgeluidsisolatie'!$C42,lucht_zendlokaal,0)+1,FALSE)+IF($D42="neen",0,lucht_privacy)</f>
        <v>32</v>
      </c>
      <c r="AZ42" s="67">
        <f>VLOOKUP(AZ$5,kruis_lucht,MATCH('BIN 1.1 Luchtgeluidsisolatie'!$C42,lucht_zendlokaal,0)+1,FALSE)+IF($D42="neen",0,lucht_privacy)</f>
        <v>44</v>
      </c>
      <c r="BA42" s="67">
        <f>VLOOKUP(BA$5,kruis_lucht,MATCH('BIN 1.1 Luchtgeluidsisolatie'!$C42,lucht_zendlokaal,0)+1,FALSE)+IF($D42="neen",0,lucht_privacy)</f>
        <v>32</v>
      </c>
      <c r="BB42" s="67">
        <f>VLOOKUP(BB$5,kruis_lucht,MATCH('BIN 1.1 Luchtgeluidsisolatie'!$C42,lucht_zendlokaal,0)+1,FALSE)+IF($D42="neen",0,lucht_privacy)</f>
        <v>32</v>
      </c>
    </row>
    <row r="43" spans="1:54" s="280" customFormat="1">
      <c r="A43" s="282"/>
      <c r="B43" s="359"/>
      <c r="C43" s="276"/>
      <c r="D43" s="276"/>
      <c r="E43" s="276"/>
      <c r="F43" s="277"/>
      <c r="G43" s="278">
        <f t="shared" ref="G43:R43" si="90">G42+lucht_verhoogd</f>
        <v>48</v>
      </c>
      <c r="H43" s="278">
        <f t="shared" si="90"/>
        <v>48</v>
      </c>
      <c r="I43" s="278">
        <f t="shared" si="90"/>
        <v>52</v>
      </c>
      <c r="J43" s="278">
        <f t="shared" si="90"/>
        <v>52</v>
      </c>
      <c r="K43" s="278">
        <f t="shared" si="90"/>
        <v>56</v>
      </c>
      <c r="L43" s="278">
        <f t="shared" si="90"/>
        <v>48</v>
      </c>
      <c r="M43" s="278">
        <f t="shared" si="90"/>
        <v>36</v>
      </c>
      <c r="N43" s="278">
        <f t="shared" si="90"/>
        <v>36</v>
      </c>
      <c r="O43" s="278">
        <f t="shared" si="90"/>
        <v>36</v>
      </c>
      <c r="P43" s="278">
        <f t="shared" si="90"/>
        <v>36</v>
      </c>
      <c r="Q43" s="278">
        <f t="shared" si="90"/>
        <v>36</v>
      </c>
      <c r="R43" s="278">
        <f t="shared" si="90"/>
        <v>36</v>
      </c>
      <c r="S43" s="278"/>
      <c r="T43" s="279"/>
      <c r="U43" s="278">
        <f t="shared" ref="U43:AT43" si="91">U42+lucht_verhoogd</f>
        <v>52</v>
      </c>
      <c r="V43" s="278">
        <f t="shared" si="91"/>
        <v>52</v>
      </c>
      <c r="W43" s="278">
        <f t="shared" si="91"/>
        <v>56</v>
      </c>
      <c r="X43" s="278">
        <f t="shared" si="91"/>
        <v>52</v>
      </c>
      <c r="Y43" s="278">
        <f t="shared" ref="Y43" si="92">Y42+lucht_verhoogd</f>
        <v>56</v>
      </c>
      <c r="Z43" s="286">
        <f t="shared" si="91"/>
        <v>56</v>
      </c>
      <c r="AA43" s="286">
        <f t="shared" si="91"/>
        <v>56</v>
      </c>
      <c r="AB43" s="278">
        <f t="shared" si="91"/>
        <v>36</v>
      </c>
      <c r="AC43" s="278">
        <f t="shared" si="91"/>
        <v>48</v>
      </c>
      <c r="AD43" s="278">
        <f t="shared" si="91"/>
        <v>52</v>
      </c>
      <c r="AE43" s="278">
        <f t="shared" si="91"/>
        <v>52</v>
      </c>
      <c r="AF43" s="278">
        <f t="shared" si="91"/>
        <v>52</v>
      </c>
      <c r="AG43" s="278">
        <f t="shared" si="91"/>
        <v>36</v>
      </c>
      <c r="AH43" s="278">
        <f t="shared" si="91"/>
        <v>48</v>
      </c>
      <c r="AI43" s="278">
        <f t="shared" si="91"/>
        <v>52</v>
      </c>
      <c r="AJ43" s="278">
        <f t="shared" si="91"/>
        <v>36</v>
      </c>
      <c r="AK43" s="278">
        <f t="shared" si="91"/>
        <v>52</v>
      </c>
      <c r="AL43" s="278">
        <f t="shared" si="91"/>
        <v>52</v>
      </c>
      <c r="AM43" s="278">
        <f t="shared" si="91"/>
        <v>52</v>
      </c>
      <c r="AN43" s="278">
        <f t="shared" si="91"/>
        <v>48</v>
      </c>
      <c r="AO43" s="278">
        <f t="shared" si="91"/>
        <v>48</v>
      </c>
      <c r="AP43" s="278">
        <f t="shared" si="91"/>
        <v>56</v>
      </c>
      <c r="AQ43" s="278">
        <f t="shared" si="91"/>
        <v>48</v>
      </c>
      <c r="AR43" s="278">
        <f t="shared" si="91"/>
        <v>48</v>
      </c>
      <c r="AS43" s="278">
        <f t="shared" si="91"/>
        <v>52</v>
      </c>
      <c r="AT43" s="278">
        <f t="shared" si="91"/>
        <v>36</v>
      </c>
      <c r="AV43" s="281"/>
      <c r="AW43" s="278">
        <f t="shared" ref="AW43:BB43" si="93">AW42+lucht_verhoogd</f>
        <v>36</v>
      </c>
      <c r="AX43" s="278">
        <f t="shared" si="93"/>
        <v>56</v>
      </c>
      <c r="AY43" s="278">
        <f t="shared" si="93"/>
        <v>36</v>
      </c>
      <c r="AZ43" s="278">
        <f t="shared" si="93"/>
        <v>48</v>
      </c>
      <c r="BA43" s="278">
        <f t="shared" si="93"/>
        <v>36</v>
      </c>
      <c r="BB43" s="278">
        <f t="shared" si="93"/>
        <v>36</v>
      </c>
    </row>
    <row r="44" spans="1:54" s="280" customFormat="1">
      <c r="A44" s="282"/>
      <c r="B44" s="359" t="s">
        <v>322</v>
      </c>
      <c r="C44" s="267" t="str">
        <f>VLOOKUP(B44,lokalentabel,5,FALSE)</f>
        <v>zeer hoog</v>
      </c>
      <c r="D44" s="267" t="str">
        <f>VLOOKUP(B44,lokalentabel,7,FALSE)</f>
        <v>ja</v>
      </c>
      <c r="E44" s="276"/>
      <c r="F44" s="277"/>
      <c r="G44" s="67">
        <f>VLOOKUP(G$5,kruis_lucht,MATCH('BIN 1.1 Luchtgeluidsisolatie'!$C44,lucht_zendlokaal,0)+1,FALSE)+IF($D44="neen",0,lucht_privacy)</f>
        <v>56</v>
      </c>
      <c r="H44" s="67">
        <f>VLOOKUP(H$5,kruis_lucht,MATCH('BIN 1.1 Luchtgeluidsisolatie'!$C44,lucht_zendlokaal,0)+1,FALSE)+IF($D44="neen",0,lucht_privacy)</f>
        <v>56</v>
      </c>
      <c r="I44" s="67">
        <f>VLOOKUP(I$5,kruis_lucht,MATCH('BIN 1.1 Luchtgeluidsisolatie'!$C44,lucht_zendlokaal,0)+1,FALSE)+IF($D44="neen",0,lucht_privacy)</f>
        <v>60</v>
      </c>
      <c r="J44" s="67">
        <f>VLOOKUP(J$5,kruis_lucht,MATCH('BIN 1.1 Luchtgeluidsisolatie'!$C44,lucht_zendlokaal,0)+1,FALSE)+IF($D44="neen",0,lucht_privacy)</f>
        <v>60</v>
      </c>
      <c r="K44" s="67">
        <f>VLOOKUP(K$5,kruis_lucht,MATCH('BIN 1.1 Luchtgeluidsisolatie'!$C44,lucht_zendlokaal,0)+1,FALSE)+IF($D44="neen",0,lucht_privacy)</f>
        <v>64</v>
      </c>
      <c r="L44" s="67">
        <f>VLOOKUP(L$5,kruis_lucht,MATCH('BIN 1.1 Luchtgeluidsisolatie'!$C44,lucht_zendlokaal,0)+1,FALSE)+IF($D44="neen",0,lucht_privacy)</f>
        <v>56</v>
      </c>
      <c r="M44" s="67">
        <f>VLOOKUP(M$5,kruis_lucht,MATCH('BIN 1.1 Luchtgeluidsisolatie'!$C44,lucht_zendlokaal,0)+1,FALSE)+IF($D44="neen",0,lucht_privacy)</f>
        <v>36</v>
      </c>
      <c r="N44" s="67">
        <f>VLOOKUP(N$5,kruis_lucht,MATCH('BIN 1.1 Luchtgeluidsisolatie'!$C44,lucht_zendlokaal,0)+1,FALSE)+IF($D44="neen",0,lucht_privacy)</f>
        <v>36</v>
      </c>
      <c r="O44" s="67">
        <f>VLOOKUP(O$5,kruis_lucht,MATCH('BIN 1.1 Luchtgeluidsisolatie'!$C44,lucht_zendlokaal,0)+1,FALSE)+IF($D44="neen",0,lucht_privacy)</f>
        <v>36</v>
      </c>
      <c r="P44" s="67">
        <f>VLOOKUP(P$5,kruis_lucht,MATCH('BIN 1.1 Luchtgeluidsisolatie'!$C44,lucht_zendlokaal,0)+1,FALSE)+IF($D44="neen",0,lucht_privacy)</f>
        <v>36</v>
      </c>
      <c r="Q44" s="67">
        <f>VLOOKUP(Q$5,kruis_lucht,MATCH('BIN 1.1 Luchtgeluidsisolatie'!$C44,lucht_zendlokaal,0)+1,FALSE)+IF($D44="neen",0,lucht_privacy)</f>
        <v>36</v>
      </c>
      <c r="R44" s="67">
        <f>VLOOKUP(R$5,kruis_lucht,MATCH('BIN 1.1 Luchtgeluidsisolatie'!$C44,lucht_zendlokaal,0)+1,FALSE)+IF($D44="neen",0,lucht_privacy)</f>
        <v>36</v>
      </c>
      <c r="S44" s="67"/>
      <c r="T44" s="260"/>
      <c r="U44" s="67">
        <f>VLOOKUP(U$5,kruis_lucht,MATCH('BIN 1.1 Luchtgeluidsisolatie'!$C44,lucht_zendlokaal,0)+1,FALSE)+IF($D44="neen",0,lucht_privacy)</f>
        <v>60</v>
      </c>
      <c r="V44" s="67">
        <f>VLOOKUP(V$5,kruis_lucht,MATCH('BIN 1.1 Luchtgeluidsisolatie'!$C44,lucht_zendlokaal,0)+1,FALSE)+IF($D44="neen",0,lucht_privacy)</f>
        <v>60</v>
      </c>
      <c r="W44" s="67">
        <f>VLOOKUP(W$5,kruis_lucht,MATCH('BIN 1.1 Luchtgeluidsisolatie'!$C44,lucht_zendlokaal,0)+1,FALSE)+IF($D44="neen",0,lucht_privacy)</f>
        <v>64</v>
      </c>
      <c r="X44" s="67">
        <f>VLOOKUP(X$5,kruis_lucht,MATCH('BIN 1.1 Luchtgeluidsisolatie'!$C44,lucht_zendlokaal,0)+1,FALSE)+IF($D44="neen",0,lucht_privacy)</f>
        <v>60</v>
      </c>
      <c r="Y44" s="67">
        <f>VLOOKUP(Y$5,kruis_lucht,MATCH('BIN 1.1 Luchtgeluidsisolatie'!$C44,lucht_zendlokaal,0)+1,FALSE)+IF($D44="neen",0,lucht_privacy)</f>
        <v>64</v>
      </c>
      <c r="Z44" s="284">
        <f>VLOOKUP(Z$5,kruis_lucht,MATCH('BIN 1.1 Luchtgeluidsisolatie'!$C44,lucht_zendlokaal,0)+1,FALSE)+IF($D44="neen",0,lucht_privacy)</f>
        <v>64</v>
      </c>
      <c r="AA44" s="284">
        <f>VLOOKUP(AA$5,kruis_lucht,MATCH('BIN 1.1 Luchtgeluidsisolatie'!$C44,lucht_zendlokaal,0)+1,FALSE)+IF($D44="neen",0,lucht_privacy)</f>
        <v>64</v>
      </c>
      <c r="AB44" s="67">
        <f>VLOOKUP(AB$5,kruis_lucht,MATCH('BIN 1.1 Luchtgeluidsisolatie'!$C44,lucht_zendlokaal,0)+1,FALSE)+IF($D44="neen",0,lucht_privacy)</f>
        <v>36</v>
      </c>
      <c r="AC44" s="67">
        <f>VLOOKUP(AC$5,kruis_lucht,MATCH('BIN 1.1 Luchtgeluidsisolatie'!$C44,lucht_zendlokaal,0)+1,FALSE)+IF($D44="neen",0,lucht_privacy)</f>
        <v>56</v>
      </c>
      <c r="AD44" s="67">
        <f>VLOOKUP(AD$5,kruis_lucht,MATCH('BIN 1.1 Luchtgeluidsisolatie'!$C44,lucht_zendlokaal,0)+1,FALSE)+IF($D44="neen",0,lucht_privacy)</f>
        <v>60</v>
      </c>
      <c r="AE44" s="67">
        <f>VLOOKUP(AE$5,kruis_lucht,MATCH('BIN 1.1 Luchtgeluidsisolatie'!$C44,lucht_zendlokaal,0)+1,FALSE)+IF($D44="neen",0,lucht_privacy)</f>
        <v>60</v>
      </c>
      <c r="AF44" s="67">
        <f>VLOOKUP(AF$5,kruis_lucht,MATCH('BIN 1.1 Luchtgeluidsisolatie'!$C44,lucht_zendlokaal,0)+1,FALSE)+IF($D44="neen",0,lucht_privacy)</f>
        <v>60</v>
      </c>
      <c r="AG44" s="67">
        <f>VLOOKUP(AG$5,kruis_lucht,MATCH('BIN 1.1 Luchtgeluidsisolatie'!$C44,lucht_zendlokaal,0)+1,FALSE)+IF($D44="neen",0,lucht_privacy)</f>
        <v>36</v>
      </c>
      <c r="AH44" s="67">
        <f>VLOOKUP(AH$5,kruis_lucht,MATCH('BIN 1.1 Luchtgeluidsisolatie'!$C44,lucht_zendlokaal,0)+1,FALSE)+IF($D44="neen",0,lucht_privacy)</f>
        <v>56</v>
      </c>
      <c r="AI44" s="67">
        <f>VLOOKUP(AI$5,kruis_lucht,MATCH('BIN 1.1 Luchtgeluidsisolatie'!$C44,lucht_zendlokaal,0)+1,FALSE)+IF($D44="neen",0,lucht_privacy)</f>
        <v>60</v>
      </c>
      <c r="AJ44" s="67">
        <f>VLOOKUP(AJ$5,kruis_lucht,MATCH('BIN 1.1 Luchtgeluidsisolatie'!$C44,lucht_zendlokaal,0)+1,FALSE)+IF($D44="neen",0,lucht_privacy)</f>
        <v>36</v>
      </c>
      <c r="AK44" s="67">
        <f>VLOOKUP(AK$5,kruis_lucht,MATCH('BIN 1.1 Luchtgeluidsisolatie'!$C44,lucht_zendlokaal,0)+1,FALSE)+IF($D44="neen",0,lucht_privacy)</f>
        <v>60</v>
      </c>
      <c r="AL44" s="67">
        <f>VLOOKUP(AL$5,kruis_lucht,MATCH('BIN 1.1 Luchtgeluidsisolatie'!$C44,lucht_zendlokaal,0)+1,FALSE)+IF($D44="neen",0,lucht_privacy)</f>
        <v>60</v>
      </c>
      <c r="AM44" s="67">
        <f>VLOOKUP(AM$5,kruis_lucht,MATCH('BIN 1.1 Luchtgeluidsisolatie'!$C44,lucht_zendlokaal,0)+1,FALSE)+IF($D44="neen",0,lucht_privacy)</f>
        <v>60</v>
      </c>
      <c r="AN44" s="67">
        <f>VLOOKUP(AN$5,kruis_lucht,MATCH('BIN 1.1 Luchtgeluidsisolatie'!$C44,lucht_zendlokaal,0)+1,FALSE)+IF($D44="neen",0,lucht_privacy)</f>
        <v>56</v>
      </c>
      <c r="AO44" s="67">
        <f>VLOOKUP(AO$5,kruis_lucht,MATCH('BIN 1.1 Luchtgeluidsisolatie'!$C44,lucht_zendlokaal,0)+1,FALSE)+IF($D44="neen",0,lucht_privacy)</f>
        <v>56</v>
      </c>
      <c r="AP44" s="67">
        <f>VLOOKUP(AP$5,kruis_lucht,MATCH('BIN 1.1 Luchtgeluidsisolatie'!$C44,lucht_zendlokaal,0)+1,FALSE)+IF($D44="neen",0,lucht_privacy)</f>
        <v>64</v>
      </c>
      <c r="AQ44" s="67">
        <f>VLOOKUP(AQ$5,kruis_lucht,MATCH('BIN 1.1 Luchtgeluidsisolatie'!$C44,lucht_zendlokaal,0)+1,FALSE)+IF($D44="neen",0,lucht_privacy)</f>
        <v>56</v>
      </c>
      <c r="AR44" s="67">
        <f>VLOOKUP(AR$5,kruis_lucht,MATCH('BIN 1.1 Luchtgeluidsisolatie'!$C44,lucht_zendlokaal,0)+1,FALSE)+IF($D44="neen",0,lucht_privacy)</f>
        <v>56</v>
      </c>
      <c r="AS44" s="67">
        <f>VLOOKUP(AS$5,kruis_lucht,MATCH('BIN 1.1 Luchtgeluidsisolatie'!$C44,lucht_zendlokaal,0)+1,FALSE)+IF($D44="neen",0,lucht_privacy)</f>
        <v>60</v>
      </c>
      <c r="AT44" s="67">
        <f>VLOOKUP(AT$5,kruis_lucht,MATCH('BIN 1.1 Luchtgeluidsisolatie'!$C44,lucht_zendlokaal,0)+1,FALSE)+IF($D44="neen",0,lucht_privacy)</f>
        <v>36</v>
      </c>
      <c r="AU44" s="67"/>
      <c r="AV44" s="260"/>
      <c r="AW44" s="67">
        <f>VLOOKUP(AW$5,kruis_lucht,MATCH('BIN 1.1 Luchtgeluidsisolatie'!$C44,lucht_zendlokaal,0)+1,FALSE)+IF($D44="neen",0,lucht_privacy)</f>
        <v>36</v>
      </c>
      <c r="AX44" s="67">
        <f>VLOOKUP(AX$5,kruis_lucht,MATCH('BIN 1.1 Luchtgeluidsisolatie'!$C44,lucht_zendlokaal,0)+1,FALSE)+IF($D44="neen",0,lucht_privacy)</f>
        <v>64</v>
      </c>
      <c r="AY44" s="67">
        <f>VLOOKUP(AY$5,kruis_lucht,MATCH('BIN 1.1 Luchtgeluidsisolatie'!$C44,lucht_zendlokaal,0)+1,FALSE)+IF($D44="neen",0,lucht_privacy)</f>
        <v>36</v>
      </c>
      <c r="AZ44" s="67">
        <f>VLOOKUP(AZ$5,kruis_lucht,MATCH('BIN 1.1 Luchtgeluidsisolatie'!$C44,lucht_zendlokaal,0)+1,FALSE)+IF($D44="neen",0,lucht_privacy)</f>
        <v>56</v>
      </c>
      <c r="BA44" s="67">
        <f>VLOOKUP(BA$5,kruis_lucht,MATCH('BIN 1.1 Luchtgeluidsisolatie'!$C44,lucht_zendlokaal,0)+1,FALSE)+IF($D44="neen",0,lucht_privacy)</f>
        <v>36</v>
      </c>
      <c r="BB44" s="67">
        <f>VLOOKUP(BB$5,kruis_lucht,MATCH('BIN 1.1 Luchtgeluidsisolatie'!$C44,lucht_zendlokaal,0)+1,FALSE)+IF($D44="neen",0,lucht_privacy)</f>
        <v>36</v>
      </c>
    </row>
    <row r="45" spans="1:54" s="280" customFormat="1">
      <c r="A45" s="282"/>
      <c r="B45" s="359"/>
      <c r="C45" s="276"/>
      <c r="D45" s="276"/>
      <c r="E45" s="276"/>
      <c r="F45" s="277"/>
      <c r="G45" s="278">
        <f t="shared" ref="G45:R45" si="94">G44+lucht_verhoogd</f>
        <v>60</v>
      </c>
      <c r="H45" s="278">
        <f t="shared" si="94"/>
        <v>60</v>
      </c>
      <c r="I45" s="278">
        <f t="shared" si="94"/>
        <v>64</v>
      </c>
      <c r="J45" s="278">
        <f t="shared" si="94"/>
        <v>64</v>
      </c>
      <c r="K45" s="278">
        <f t="shared" si="94"/>
        <v>68</v>
      </c>
      <c r="L45" s="278">
        <f t="shared" si="94"/>
        <v>60</v>
      </c>
      <c r="M45" s="278">
        <f t="shared" si="94"/>
        <v>40</v>
      </c>
      <c r="N45" s="278">
        <f t="shared" si="94"/>
        <v>40</v>
      </c>
      <c r="O45" s="278">
        <f t="shared" si="94"/>
        <v>40</v>
      </c>
      <c r="P45" s="278">
        <f t="shared" si="94"/>
        <v>40</v>
      </c>
      <c r="Q45" s="278">
        <f t="shared" si="94"/>
        <v>40</v>
      </c>
      <c r="R45" s="278">
        <f t="shared" si="94"/>
        <v>40</v>
      </c>
      <c r="S45" s="278"/>
      <c r="T45" s="279"/>
      <c r="U45" s="278">
        <f t="shared" ref="U45:AT45" si="95">U44+lucht_verhoogd</f>
        <v>64</v>
      </c>
      <c r="V45" s="278">
        <f t="shared" si="95"/>
        <v>64</v>
      </c>
      <c r="W45" s="278">
        <f t="shared" si="95"/>
        <v>68</v>
      </c>
      <c r="X45" s="278">
        <f t="shared" si="95"/>
        <v>64</v>
      </c>
      <c r="Y45" s="278">
        <f t="shared" ref="Y45" si="96">Y44+lucht_verhoogd</f>
        <v>68</v>
      </c>
      <c r="Z45" s="286">
        <f t="shared" si="95"/>
        <v>68</v>
      </c>
      <c r="AA45" s="286">
        <f t="shared" si="95"/>
        <v>68</v>
      </c>
      <c r="AB45" s="278">
        <f t="shared" si="95"/>
        <v>40</v>
      </c>
      <c r="AC45" s="278">
        <f t="shared" si="95"/>
        <v>60</v>
      </c>
      <c r="AD45" s="278">
        <f t="shared" si="95"/>
        <v>64</v>
      </c>
      <c r="AE45" s="278">
        <f t="shared" si="95"/>
        <v>64</v>
      </c>
      <c r="AF45" s="278">
        <f t="shared" si="95"/>
        <v>64</v>
      </c>
      <c r="AG45" s="278">
        <f t="shared" si="95"/>
        <v>40</v>
      </c>
      <c r="AH45" s="278">
        <f t="shared" si="95"/>
        <v>60</v>
      </c>
      <c r="AI45" s="278">
        <f t="shared" si="95"/>
        <v>64</v>
      </c>
      <c r="AJ45" s="278">
        <f t="shared" si="95"/>
        <v>40</v>
      </c>
      <c r="AK45" s="278">
        <f t="shared" si="95"/>
        <v>64</v>
      </c>
      <c r="AL45" s="278">
        <f t="shared" si="95"/>
        <v>64</v>
      </c>
      <c r="AM45" s="278">
        <f t="shared" si="95"/>
        <v>64</v>
      </c>
      <c r="AN45" s="278">
        <f t="shared" si="95"/>
        <v>60</v>
      </c>
      <c r="AO45" s="278">
        <f t="shared" si="95"/>
        <v>60</v>
      </c>
      <c r="AP45" s="278">
        <f t="shared" si="95"/>
        <v>68</v>
      </c>
      <c r="AQ45" s="278">
        <f t="shared" si="95"/>
        <v>60</v>
      </c>
      <c r="AR45" s="278">
        <f t="shared" si="95"/>
        <v>60</v>
      </c>
      <c r="AS45" s="278">
        <f t="shared" si="95"/>
        <v>64</v>
      </c>
      <c r="AT45" s="278">
        <f t="shared" si="95"/>
        <v>40</v>
      </c>
      <c r="AV45" s="281"/>
      <c r="AW45" s="278">
        <f t="shared" ref="AW45:BB45" si="97">AW44+lucht_verhoogd</f>
        <v>40</v>
      </c>
      <c r="AX45" s="278">
        <f t="shared" si="97"/>
        <v>68</v>
      </c>
      <c r="AY45" s="278">
        <f t="shared" si="97"/>
        <v>40</v>
      </c>
      <c r="AZ45" s="278">
        <f t="shared" si="97"/>
        <v>60</v>
      </c>
      <c r="BA45" s="278">
        <f t="shared" si="97"/>
        <v>40</v>
      </c>
      <c r="BB45" s="278">
        <f t="shared" si="97"/>
        <v>40</v>
      </c>
    </row>
    <row r="46" spans="1:54" s="126" customFormat="1">
      <c r="A46" s="261"/>
      <c r="B46" s="359" t="s">
        <v>34</v>
      </c>
      <c r="C46" s="267" t="str">
        <f>VLOOKUP(B46,lokalentabel,5,FALSE)</f>
        <v>normaal</v>
      </c>
      <c r="D46" s="267" t="str">
        <f>VLOOKUP(B46,lokalentabel,7,FALSE)</f>
        <v>neen</v>
      </c>
      <c r="E46" s="258"/>
      <c r="F46" s="259"/>
      <c r="G46" s="264">
        <f>VLOOKUP(G$5,kruis_lucht,MATCH('BIN 1.1 Luchtgeluidsisolatie'!$C46,lucht_zendlokaal,0)+1,FALSE)+IF($D46="neen",0,lucht_privacy)</f>
        <v>40</v>
      </c>
      <c r="H46" s="264">
        <f>VLOOKUP(H$5,kruis_lucht,MATCH('BIN 1.1 Luchtgeluidsisolatie'!$C46,lucht_zendlokaal,0)+1,FALSE)+IF($D46="neen",0,lucht_privacy)</f>
        <v>40</v>
      </c>
      <c r="I46" s="264">
        <f>VLOOKUP(I$5,kruis_lucht,MATCH('BIN 1.1 Luchtgeluidsisolatie'!$C46,lucht_zendlokaal,0)+1,FALSE)+IF($D46="neen",0,lucht_privacy)</f>
        <v>44</v>
      </c>
      <c r="J46" s="264">
        <f>VLOOKUP(J$5,kruis_lucht,MATCH('BIN 1.1 Luchtgeluidsisolatie'!$C46,lucht_zendlokaal,0)+1,FALSE)+IF($D46="neen",0,lucht_privacy)</f>
        <v>44</v>
      </c>
      <c r="K46" s="264">
        <f>VLOOKUP(K$5,kruis_lucht,MATCH('BIN 1.1 Luchtgeluidsisolatie'!$C46,lucht_zendlokaal,0)+1,FALSE)+IF($D46="neen",0,lucht_privacy)</f>
        <v>48</v>
      </c>
      <c r="L46" s="264">
        <f>VLOOKUP(L$5,kruis_lucht,MATCH('BIN 1.1 Luchtgeluidsisolatie'!$C46,lucht_zendlokaal,0)+1,FALSE)+IF($D46="neen",0,lucht_privacy)</f>
        <v>40</v>
      </c>
      <c r="M46" s="264">
        <f>VLOOKUP(M$5,kruis_lucht,MATCH('BIN 1.1 Luchtgeluidsisolatie'!$C46,lucht_zendlokaal,0)+1,FALSE)+IF($D46="neen",0,lucht_privacy)</f>
        <v>28</v>
      </c>
      <c r="N46" s="264">
        <f>VLOOKUP(N$5,kruis_lucht,MATCH('BIN 1.1 Luchtgeluidsisolatie'!$C46,lucht_zendlokaal,0)+1,FALSE)+IF($D46="neen",0,lucht_privacy)</f>
        <v>28</v>
      </c>
      <c r="O46" s="264">
        <f>VLOOKUP(O$5,kruis_lucht,MATCH('BIN 1.1 Luchtgeluidsisolatie'!$C46,lucht_zendlokaal,0)+1,FALSE)+IF($D46="neen",0,lucht_privacy)</f>
        <v>28</v>
      </c>
      <c r="P46" s="264">
        <f>VLOOKUP(P$5,kruis_lucht,MATCH('BIN 1.1 Luchtgeluidsisolatie'!$C46,lucht_zendlokaal,0)+1,FALSE)+IF($D46="neen",0,lucht_privacy)</f>
        <v>28</v>
      </c>
      <c r="Q46" s="264">
        <f>VLOOKUP(Q$5,kruis_lucht,MATCH('BIN 1.1 Luchtgeluidsisolatie'!$C46,lucht_zendlokaal,0)+1,FALSE)+IF($D46="neen",0,lucht_privacy)</f>
        <v>28</v>
      </c>
      <c r="R46" s="264">
        <f>VLOOKUP(R$5,kruis_lucht,MATCH('BIN 1.1 Luchtgeluidsisolatie'!$C46,lucht_zendlokaal,0)+1,FALSE)+IF($D46="neen",0,lucht_privacy)</f>
        <v>28</v>
      </c>
      <c r="S46" s="264"/>
      <c r="T46" s="260"/>
      <c r="U46" s="264" t="s">
        <v>142</v>
      </c>
      <c r="V46" s="264">
        <f>VLOOKUP(V$5,kruis_lucht,MATCH('BIN 1.1 Luchtgeluidsisolatie'!$C46,lucht_zendlokaal,0)+1,FALSE)+IF($D46="neen",0,lucht_privacy)</f>
        <v>44</v>
      </c>
      <c r="W46" s="264">
        <f>VLOOKUP(W$5,kruis_lucht,MATCH('BIN 1.1 Luchtgeluidsisolatie'!$C46,lucht_zendlokaal,0)+1,FALSE)+IF($D46="neen",0,lucht_privacy)</f>
        <v>48</v>
      </c>
      <c r="X46" s="264">
        <f>VLOOKUP(X$5,kruis_lucht,MATCH('BIN 1.1 Luchtgeluidsisolatie'!$C46,lucht_zendlokaal,0)+1,FALSE)+IF($D46="neen",0,lucht_privacy)</f>
        <v>44</v>
      </c>
      <c r="Y46" s="264">
        <f>VLOOKUP(Y$5,kruis_lucht,MATCH('BIN 1.1 Luchtgeluidsisolatie'!$C46,lucht_zendlokaal,0)+1,FALSE)+IF($D46="neen",0,lucht_privacy)</f>
        <v>48</v>
      </c>
      <c r="Z46" s="284">
        <f>VLOOKUP(Z$5,kruis_lucht,MATCH('BIN 1.1 Luchtgeluidsisolatie'!$C46,lucht_zendlokaal,0)+1,FALSE)+IF($D46="neen",0,lucht_privacy)</f>
        <v>48</v>
      </c>
      <c r="AA46" s="284">
        <f>VLOOKUP(AA$5,kruis_lucht,MATCH('BIN 1.1 Luchtgeluidsisolatie'!$C46,lucht_zendlokaal,0)+1,FALSE)+IF($D46="neen",0,lucht_privacy)</f>
        <v>48</v>
      </c>
      <c r="AB46" s="264">
        <f>VLOOKUP(AB$5,kruis_lucht,MATCH('BIN 1.1 Luchtgeluidsisolatie'!$C46,lucht_zendlokaal,0)+1,FALSE)+IF($D46="neen",0,lucht_privacy)</f>
        <v>28</v>
      </c>
      <c r="AC46" s="264" t="s">
        <v>142</v>
      </c>
      <c r="AD46" s="264">
        <f>VLOOKUP(AD$5,kruis_lucht,MATCH('BIN 1.1 Luchtgeluidsisolatie'!$C46,lucht_zendlokaal,0)+1,FALSE)+IF($D46="neen",0,lucht_privacy)</f>
        <v>44</v>
      </c>
      <c r="AE46" s="264">
        <f>VLOOKUP(AE$5,kruis_lucht,MATCH('BIN 1.1 Luchtgeluidsisolatie'!$C46,lucht_zendlokaal,0)+1,FALSE)+IF($D46="neen",0,lucht_privacy)</f>
        <v>44</v>
      </c>
      <c r="AF46" s="264">
        <f>VLOOKUP(AF$5,kruis_lucht,MATCH('BIN 1.1 Luchtgeluidsisolatie'!$C46,lucht_zendlokaal,0)+1,FALSE)+IF($D46="neen",0,lucht_privacy)</f>
        <v>44</v>
      </c>
      <c r="AG46" s="264">
        <f>VLOOKUP(AG$5,kruis_lucht,MATCH('BIN 1.1 Luchtgeluidsisolatie'!$C46,lucht_zendlokaal,0)+1,FALSE)+IF($D46="neen",0,lucht_privacy)</f>
        <v>28</v>
      </c>
      <c r="AH46" s="264">
        <f>VLOOKUP(AH$5,kruis_lucht,MATCH('BIN 1.1 Luchtgeluidsisolatie'!$C46,lucht_zendlokaal,0)+1,FALSE)+IF($D46="neen",0,lucht_privacy)</f>
        <v>40</v>
      </c>
      <c r="AI46" s="264">
        <f>VLOOKUP(AI$5,kruis_lucht,MATCH('BIN 1.1 Luchtgeluidsisolatie'!$C46,lucht_zendlokaal,0)+1,FALSE)+IF($D46="neen",0,lucht_privacy)</f>
        <v>44</v>
      </c>
      <c r="AJ46" s="264">
        <f>VLOOKUP(AJ$5,kruis_lucht,MATCH('BIN 1.1 Luchtgeluidsisolatie'!$C46,lucht_zendlokaal,0)+1,FALSE)+IF($D46="neen",0,lucht_privacy)</f>
        <v>28</v>
      </c>
      <c r="AK46" s="264">
        <f>VLOOKUP(AK$5,kruis_lucht,MATCH('BIN 1.1 Luchtgeluidsisolatie'!$C46,lucht_zendlokaal,0)+1,FALSE)+IF($D46="neen",0,lucht_privacy)</f>
        <v>44</v>
      </c>
      <c r="AL46" s="264">
        <f>VLOOKUP(AL$5,kruis_lucht,MATCH('BIN 1.1 Luchtgeluidsisolatie'!$C46,lucht_zendlokaal,0)+1,FALSE)+IF($D46="neen",0,lucht_privacy)</f>
        <v>44</v>
      </c>
      <c r="AM46" s="264">
        <f>VLOOKUP(AM$5,kruis_lucht,MATCH('BIN 1.1 Luchtgeluidsisolatie'!$C46,lucht_zendlokaal,0)+1,FALSE)+IF($D46="neen",0,lucht_privacy)</f>
        <v>44</v>
      </c>
      <c r="AN46" s="264">
        <f>VLOOKUP(AN$5,kruis_lucht,MATCH('BIN 1.1 Luchtgeluidsisolatie'!$C46,lucht_zendlokaal,0)+1,FALSE)+IF($D46="neen",0,lucht_privacy)</f>
        <v>40</v>
      </c>
      <c r="AO46" s="264">
        <f>VLOOKUP(AO$5,kruis_lucht,MATCH('BIN 1.1 Luchtgeluidsisolatie'!$C46,lucht_zendlokaal,0)+1,FALSE)+IF($D46="neen",0,lucht_privacy)</f>
        <v>40</v>
      </c>
      <c r="AP46" s="264">
        <f>VLOOKUP(AP$5,kruis_lucht,MATCH('BIN 1.1 Luchtgeluidsisolatie'!$C46,lucht_zendlokaal,0)+1,FALSE)+IF($D46="neen",0,lucht_privacy)</f>
        <v>48</v>
      </c>
      <c r="AQ46" s="264">
        <f>VLOOKUP(AQ$5,kruis_lucht,MATCH('BIN 1.1 Luchtgeluidsisolatie'!$C46,lucht_zendlokaal,0)+1,FALSE)+IF($D46="neen",0,lucht_privacy)</f>
        <v>40</v>
      </c>
      <c r="AR46" s="264">
        <f>VLOOKUP(AR$5,kruis_lucht,MATCH('BIN 1.1 Luchtgeluidsisolatie'!$C46,lucht_zendlokaal,0)+1,FALSE)+IF($D46="neen",0,lucht_privacy)</f>
        <v>40</v>
      </c>
      <c r="AS46" s="264">
        <f>VLOOKUP(AS$5,kruis_lucht,MATCH('BIN 1.1 Luchtgeluidsisolatie'!$C46,lucht_zendlokaal,0)+1,FALSE)+IF($D46="neen",0,lucht_privacy)</f>
        <v>44</v>
      </c>
      <c r="AT46" s="264">
        <f>VLOOKUP(AT$5,kruis_lucht,MATCH('BIN 1.1 Luchtgeluidsisolatie'!$C46,lucht_zendlokaal,0)+1,FALSE)+IF($D46="neen",0,lucht_privacy)</f>
        <v>28</v>
      </c>
      <c r="AU46" s="264"/>
      <c r="AV46" s="263"/>
      <c r="AW46" s="264">
        <f>VLOOKUP(AW$5,kruis_lucht,MATCH('BIN 1.1 Luchtgeluidsisolatie'!$C46,lucht_zendlokaal,0)+1,FALSE)+IF($D46="neen",0,lucht_privacy)</f>
        <v>28</v>
      </c>
      <c r="AX46" s="264">
        <f>VLOOKUP(AX$5,kruis_lucht,MATCH('BIN 1.1 Luchtgeluidsisolatie'!$C46,lucht_zendlokaal,0)+1,FALSE)+IF($D46="neen",0,lucht_privacy)</f>
        <v>48</v>
      </c>
      <c r="AY46" s="264">
        <f>VLOOKUP(AY$5,kruis_lucht,MATCH('BIN 1.1 Luchtgeluidsisolatie'!$C46,lucht_zendlokaal,0)+1,FALSE)+IF($D46="neen",0,lucht_privacy)</f>
        <v>28</v>
      </c>
      <c r="AZ46" s="264">
        <f>VLOOKUP(AZ$5,kruis_lucht,MATCH('BIN 1.1 Luchtgeluidsisolatie'!$C46,lucht_zendlokaal,0)+1,FALSE)+IF($D46="neen",0,lucht_privacy)</f>
        <v>40</v>
      </c>
      <c r="BA46" s="264">
        <f>VLOOKUP(BA$5,kruis_lucht,MATCH('BIN 1.1 Luchtgeluidsisolatie'!$C46,lucht_zendlokaal,0)+1,FALSE)+IF($D46="neen",0,lucht_privacy)</f>
        <v>28</v>
      </c>
      <c r="BB46" s="264">
        <f>VLOOKUP(BB$5,kruis_lucht,MATCH('BIN 1.1 Luchtgeluidsisolatie'!$C46,lucht_zendlokaal,0)+1,FALSE)+IF($D46="neen",0,lucht_privacy)</f>
        <v>28</v>
      </c>
    </row>
    <row r="47" spans="1:54" s="280" customFormat="1">
      <c r="A47" s="275"/>
      <c r="B47" s="359"/>
      <c r="C47" s="276"/>
      <c r="D47" s="276"/>
      <c r="E47" s="276"/>
      <c r="F47" s="277"/>
      <c r="G47" s="283">
        <f t="shared" ref="G47:K47" si="98">G46+lucht_verhoogd</f>
        <v>44</v>
      </c>
      <c r="H47" s="283">
        <f t="shared" si="98"/>
        <v>44</v>
      </c>
      <c r="I47" s="283">
        <f t="shared" si="98"/>
        <v>48</v>
      </c>
      <c r="J47" s="283">
        <f t="shared" si="98"/>
        <v>48</v>
      </c>
      <c r="K47" s="283">
        <f t="shared" si="98"/>
        <v>52</v>
      </c>
      <c r="L47" s="283">
        <f t="shared" ref="L47:R47" si="99">L46+lucht_verhoogd</f>
        <v>44</v>
      </c>
      <c r="M47" s="283">
        <f t="shared" si="99"/>
        <v>32</v>
      </c>
      <c r="N47" s="283">
        <f t="shared" si="99"/>
        <v>32</v>
      </c>
      <c r="O47" s="283">
        <f t="shared" si="99"/>
        <v>32</v>
      </c>
      <c r="P47" s="283">
        <f t="shared" si="99"/>
        <v>32</v>
      </c>
      <c r="Q47" s="283">
        <f t="shared" si="99"/>
        <v>32</v>
      </c>
      <c r="R47" s="283">
        <f t="shared" si="99"/>
        <v>32</v>
      </c>
      <c r="S47" s="283"/>
      <c r="T47" s="279"/>
      <c r="U47" s="283" t="s">
        <v>142</v>
      </c>
      <c r="V47" s="283">
        <f t="shared" ref="V47:X47" si="100">V46+lucht_verhoogd</f>
        <v>48</v>
      </c>
      <c r="W47" s="283">
        <f t="shared" si="100"/>
        <v>52</v>
      </c>
      <c r="X47" s="283">
        <f t="shared" si="100"/>
        <v>48</v>
      </c>
      <c r="Y47" s="283">
        <f t="shared" ref="Y47" si="101">Y46+lucht_verhoogd</f>
        <v>52</v>
      </c>
      <c r="Z47" s="286">
        <f t="shared" ref="Z47:AA47" si="102">Z46+lucht_verhoogd</f>
        <v>52</v>
      </c>
      <c r="AA47" s="286">
        <f t="shared" si="102"/>
        <v>52</v>
      </c>
      <c r="AB47" s="283">
        <f t="shared" ref="AB47" si="103">AB46+lucht_verhoogd</f>
        <v>32</v>
      </c>
      <c r="AC47" s="283" t="s">
        <v>142</v>
      </c>
      <c r="AD47" s="283">
        <f t="shared" ref="AD47:AS47" si="104">AD46+lucht_verhoogd</f>
        <v>48</v>
      </c>
      <c r="AE47" s="283">
        <f t="shared" si="104"/>
        <v>48</v>
      </c>
      <c r="AF47" s="283">
        <f t="shared" si="104"/>
        <v>48</v>
      </c>
      <c r="AG47" s="283">
        <f t="shared" si="104"/>
        <v>32</v>
      </c>
      <c r="AH47" s="283">
        <f t="shared" si="104"/>
        <v>44</v>
      </c>
      <c r="AI47" s="283">
        <f t="shared" si="104"/>
        <v>48</v>
      </c>
      <c r="AJ47" s="283">
        <f t="shared" si="104"/>
        <v>32</v>
      </c>
      <c r="AK47" s="283">
        <f t="shared" si="104"/>
        <v>48</v>
      </c>
      <c r="AL47" s="283">
        <f t="shared" si="104"/>
        <v>48</v>
      </c>
      <c r="AM47" s="283">
        <f t="shared" si="104"/>
        <v>48</v>
      </c>
      <c r="AN47" s="283">
        <f t="shared" si="104"/>
        <v>44</v>
      </c>
      <c r="AO47" s="283">
        <f t="shared" si="104"/>
        <v>44</v>
      </c>
      <c r="AP47" s="283">
        <f t="shared" si="104"/>
        <v>52</v>
      </c>
      <c r="AQ47" s="283">
        <f t="shared" si="104"/>
        <v>44</v>
      </c>
      <c r="AR47" s="283">
        <f t="shared" si="104"/>
        <v>44</v>
      </c>
      <c r="AS47" s="283">
        <f t="shared" si="104"/>
        <v>48</v>
      </c>
      <c r="AT47" s="283">
        <f t="shared" ref="AT47" si="105">AT46+lucht_verhoogd</f>
        <v>32</v>
      </c>
      <c r="AU47" s="283"/>
      <c r="AV47" s="281"/>
      <c r="AW47" s="283">
        <f t="shared" ref="AW47:AX47" si="106">AW46+lucht_verhoogd</f>
        <v>32</v>
      </c>
      <c r="AX47" s="264">
        <f t="shared" si="106"/>
        <v>52</v>
      </c>
      <c r="AY47" s="283">
        <f t="shared" ref="AY47:BA47" si="107">AY46+lucht_verhoogd</f>
        <v>32</v>
      </c>
      <c r="AZ47" s="283">
        <f t="shared" si="107"/>
        <v>44</v>
      </c>
      <c r="BA47" s="283">
        <f t="shared" si="107"/>
        <v>32</v>
      </c>
      <c r="BB47" s="283">
        <f t="shared" ref="BB47" si="108">BB46+lucht_verhoogd</f>
        <v>32</v>
      </c>
    </row>
    <row r="48" spans="1:54" s="126" customFormat="1">
      <c r="A48" s="257"/>
      <c r="B48" s="359" t="s">
        <v>284</v>
      </c>
      <c r="C48" s="267" t="str">
        <f>VLOOKUP(B48,lokalentabel,5,FALSE)</f>
        <v>normaal</v>
      </c>
      <c r="D48" s="267" t="str">
        <f>VLOOKUP(B48,lokalentabel,7,FALSE)</f>
        <v>neen</v>
      </c>
      <c r="E48" s="258"/>
      <c r="F48" s="259"/>
      <c r="G48" s="67">
        <f>VLOOKUP(G$5,kruis_lucht,MATCH('BIN 1.1 Luchtgeluidsisolatie'!$C48,lucht_zendlokaal,0)+1,FALSE)+IF($D48="neen",0,lucht_privacy)</f>
        <v>40</v>
      </c>
      <c r="H48" s="67">
        <f>VLOOKUP(H$5,kruis_lucht,MATCH('BIN 1.1 Luchtgeluidsisolatie'!$C48,lucht_zendlokaal,0)+1,FALSE)+IF($D48="neen",0,lucht_privacy)</f>
        <v>40</v>
      </c>
      <c r="I48" s="67">
        <f>VLOOKUP(I$5,kruis_lucht,MATCH('BIN 1.1 Luchtgeluidsisolatie'!$C48,lucht_zendlokaal,0)+1,FALSE)+IF($D48="neen",0,lucht_privacy)</f>
        <v>44</v>
      </c>
      <c r="J48" s="67">
        <f>VLOOKUP(J$5,kruis_lucht,MATCH('BIN 1.1 Luchtgeluidsisolatie'!$C48,lucht_zendlokaal,0)+1,FALSE)+IF($D48="neen",0,lucht_privacy)</f>
        <v>44</v>
      </c>
      <c r="K48" s="67">
        <f>VLOOKUP(K$5,kruis_lucht,MATCH('BIN 1.1 Luchtgeluidsisolatie'!$C48,lucht_zendlokaal,0)+1,FALSE)+IF($D48="neen",0,lucht_privacy)</f>
        <v>48</v>
      </c>
      <c r="L48" s="67">
        <f>VLOOKUP(L$5,kruis_lucht,MATCH('BIN 1.1 Luchtgeluidsisolatie'!$C48,lucht_zendlokaal,0)+1,FALSE)+IF($D48="neen",0,lucht_privacy)</f>
        <v>40</v>
      </c>
      <c r="M48" s="67">
        <f>VLOOKUP(M$5,kruis_lucht,MATCH('BIN 1.1 Luchtgeluidsisolatie'!$C48,lucht_zendlokaal,0)+1,FALSE)+IF($D48="neen",0,lucht_privacy)</f>
        <v>28</v>
      </c>
      <c r="N48" s="67">
        <f>VLOOKUP(N$5,kruis_lucht,MATCH('BIN 1.1 Luchtgeluidsisolatie'!$C48,lucht_zendlokaal,0)+1,FALSE)+IF($D48="neen",0,lucht_privacy)</f>
        <v>28</v>
      </c>
      <c r="O48" s="67">
        <f>VLOOKUP(O$5,kruis_lucht,MATCH('BIN 1.1 Luchtgeluidsisolatie'!$C48,lucht_zendlokaal,0)+1,FALSE)+IF($D48="neen",0,lucht_privacy)</f>
        <v>28</v>
      </c>
      <c r="P48" s="67">
        <f>VLOOKUP(P$5,kruis_lucht,MATCH('BIN 1.1 Luchtgeluidsisolatie'!$C48,lucht_zendlokaal,0)+1,FALSE)+IF($D48="neen",0,lucht_privacy)</f>
        <v>28</v>
      </c>
      <c r="Q48" s="67">
        <f>VLOOKUP(Q$5,kruis_lucht,MATCH('BIN 1.1 Luchtgeluidsisolatie'!$C48,lucht_zendlokaal,0)+1,FALSE)+IF($D48="neen",0,lucht_privacy)</f>
        <v>28</v>
      </c>
      <c r="R48" s="67">
        <f>VLOOKUP(R$5,kruis_lucht,MATCH('BIN 1.1 Luchtgeluidsisolatie'!$C48,lucht_zendlokaal,0)+1,FALSE)+IF($D48="neen",0,lucht_privacy)</f>
        <v>28</v>
      </c>
      <c r="S48" s="67"/>
      <c r="T48" s="260"/>
      <c r="U48" s="67">
        <v>44</v>
      </c>
      <c r="V48" s="67">
        <f>VLOOKUP(V$5,kruis_lucht,MATCH('BIN 1.1 Luchtgeluidsisolatie'!$C48,lucht_zendlokaal,0)+1,FALSE)+IF($D48="neen",0,lucht_privacy)</f>
        <v>44</v>
      </c>
      <c r="W48" s="67">
        <f>VLOOKUP(W$5,kruis_lucht,MATCH('BIN 1.1 Luchtgeluidsisolatie'!$C48,lucht_zendlokaal,0)+1,FALSE)+IF($D48="neen",0,lucht_privacy)</f>
        <v>48</v>
      </c>
      <c r="X48" s="67">
        <f>VLOOKUP(X$5,kruis_lucht,MATCH('BIN 1.1 Luchtgeluidsisolatie'!$C48,lucht_zendlokaal,0)+1,FALSE)+IF($D48="neen",0,lucht_privacy)</f>
        <v>44</v>
      </c>
      <c r="Y48" s="67">
        <f>VLOOKUP(Y$5,kruis_lucht,MATCH('BIN 1.1 Luchtgeluidsisolatie'!$C48,lucht_zendlokaal,0)+1,FALSE)+IF($D48="neen",0,lucht_privacy)</f>
        <v>48</v>
      </c>
      <c r="Z48" s="284">
        <f>VLOOKUP(Z$5,kruis_lucht,MATCH('BIN 1.1 Luchtgeluidsisolatie'!$C48,lucht_zendlokaal,0)+1,FALSE)+IF($D48="neen",0,lucht_privacy)</f>
        <v>48</v>
      </c>
      <c r="AA48" s="284">
        <f>VLOOKUP(AA$5,kruis_lucht,MATCH('BIN 1.1 Luchtgeluidsisolatie'!$C48,lucht_zendlokaal,0)+1,FALSE)+IF($D48="neen",0,lucht_privacy)</f>
        <v>48</v>
      </c>
      <c r="AB48" s="67">
        <f>VLOOKUP(AB$5,kruis_lucht,MATCH('BIN 1.1 Luchtgeluidsisolatie'!$C48,lucht_zendlokaal,0)+1,FALSE)+IF($D48="neen",0,lucht_privacy)</f>
        <v>28</v>
      </c>
      <c r="AC48" s="67">
        <f>VLOOKUP(AC$5,kruis_lucht,MATCH('BIN 1.1 Luchtgeluidsisolatie'!$C48,lucht_zendlokaal,0)+1,FALSE)+IF($D48="neen",0,lucht_privacy)</f>
        <v>40</v>
      </c>
      <c r="AD48" s="67">
        <f>VLOOKUP(AD$5,kruis_lucht,MATCH('BIN 1.1 Luchtgeluidsisolatie'!$C48,lucht_zendlokaal,0)+1,FALSE)+IF($D48="neen",0,lucht_privacy)</f>
        <v>44</v>
      </c>
      <c r="AE48" s="67">
        <f>VLOOKUP(AE$5,kruis_lucht,MATCH('BIN 1.1 Luchtgeluidsisolatie'!$C48,lucht_zendlokaal,0)+1,FALSE)+IF($D48="neen",0,lucht_privacy)</f>
        <v>44</v>
      </c>
      <c r="AF48" s="67">
        <f>VLOOKUP(AF$5,kruis_lucht,MATCH('BIN 1.1 Luchtgeluidsisolatie'!$C48,lucht_zendlokaal,0)+1,FALSE)+IF($D48="neen",0,lucht_privacy)</f>
        <v>44</v>
      </c>
      <c r="AG48" s="67">
        <f>VLOOKUP(AG$5,kruis_lucht,MATCH('BIN 1.1 Luchtgeluidsisolatie'!$C48,lucht_zendlokaal,0)+1,FALSE)+IF($D48="neen",0,lucht_privacy)</f>
        <v>28</v>
      </c>
      <c r="AH48" s="67">
        <f>VLOOKUP(AH$5,kruis_lucht,MATCH('BIN 1.1 Luchtgeluidsisolatie'!$C48,lucht_zendlokaal,0)+1,FALSE)+IF($D48="neen",0,lucht_privacy)</f>
        <v>40</v>
      </c>
      <c r="AI48" s="67">
        <f>VLOOKUP(AI$5,kruis_lucht,MATCH('BIN 1.1 Luchtgeluidsisolatie'!$C48,lucht_zendlokaal,0)+1,FALSE)+IF($D48="neen",0,lucht_privacy)</f>
        <v>44</v>
      </c>
      <c r="AJ48" s="67">
        <f>VLOOKUP(AJ$5,kruis_lucht,MATCH('BIN 1.1 Luchtgeluidsisolatie'!$C48,lucht_zendlokaal,0)+1,FALSE)+IF($D48="neen",0,lucht_privacy)</f>
        <v>28</v>
      </c>
      <c r="AK48" s="67">
        <f>VLOOKUP(AK$5,kruis_lucht,MATCH('BIN 1.1 Luchtgeluidsisolatie'!$C48,lucht_zendlokaal,0)+1,FALSE)+IF($D48="neen",0,lucht_privacy)</f>
        <v>44</v>
      </c>
      <c r="AL48" s="67">
        <f>VLOOKUP(AL$5,kruis_lucht,MATCH('BIN 1.1 Luchtgeluidsisolatie'!$C48,lucht_zendlokaal,0)+1,FALSE)+IF($D48="neen",0,lucht_privacy)</f>
        <v>44</v>
      </c>
      <c r="AM48" s="67">
        <f>VLOOKUP(AM$5,kruis_lucht,MATCH('BIN 1.1 Luchtgeluidsisolatie'!$C48,lucht_zendlokaal,0)+1,FALSE)+IF($D48="neen",0,lucht_privacy)</f>
        <v>44</v>
      </c>
      <c r="AN48" s="67">
        <f>VLOOKUP(AN$5,kruis_lucht,MATCH('BIN 1.1 Luchtgeluidsisolatie'!$C48,lucht_zendlokaal,0)+1,FALSE)+IF($D48="neen",0,lucht_privacy)</f>
        <v>40</v>
      </c>
      <c r="AO48" s="67">
        <f>VLOOKUP(AO$5,kruis_lucht,MATCH('BIN 1.1 Luchtgeluidsisolatie'!$C48,lucht_zendlokaal,0)+1,FALSE)+IF($D48="neen",0,lucht_privacy)</f>
        <v>40</v>
      </c>
      <c r="AP48" s="67">
        <f>VLOOKUP(AP$5,kruis_lucht,MATCH('BIN 1.1 Luchtgeluidsisolatie'!$C48,lucht_zendlokaal,0)+1,FALSE)+IF($D48="neen",0,lucht_privacy)</f>
        <v>48</v>
      </c>
      <c r="AQ48" s="67">
        <f>VLOOKUP(AQ$5,kruis_lucht,MATCH('BIN 1.1 Luchtgeluidsisolatie'!$C48,lucht_zendlokaal,0)+1,FALSE)+IF($D48="neen",0,lucht_privacy)</f>
        <v>40</v>
      </c>
      <c r="AR48" s="67">
        <f>VLOOKUP(AR$5,kruis_lucht,MATCH('BIN 1.1 Luchtgeluidsisolatie'!$C48,lucht_zendlokaal,0)+1,FALSE)+IF($D48="neen",0,lucht_privacy)</f>
        <v>40</v>
      </c>
      <c r="AS48" s="67">
        <f>VLOOKUP(AS$5,kruis_lucht,MATCH('BIN 1.1 Luchtgeluidsisolatie'!$C48,lucht_zendlokaal,0)+1,FALSE)+IF($D48="neen",0,lucht_privacy)</f>
        <v>44</v>
      </c>
      <c r="AT48" s="67">
        <f>VLOOKUP(AT$5,kruis_lucht,MATCH('BIN 1.1 Luchtgeluidsisolatie'!$C48,lucht_zendlokaal,0)+1,FALSE)+IF($D48="neen",0,lucht_privacy)</f>
        <v>28</v>
      </c>
      <c r="AV48" s="263"/>
      <c r="AW48" s="67">
        <f>VLOOKUP(AW$5,kruis_lucht,MATCH('BIN 1.1 Luchtgeluidsisolatie'!$C48,lucht_zendlokaal,0)+1,FALSE)+IF($D48="neen",0,lucht_privacy)</f>
        <v>28</v>
      </c>
      <c r="AX48" s="67">
        <f>VLOOKUP(AX$5,kruis_lucht,MATCH('BIN 1.1 Luchtgeluidsisolatie'!$C48,lucht_zendlokaal,0)+1,FALSE)+IF($D48="neen",0,lucht_privacy)</f>
        <v>48</v>
      </c>
      <c r="AY48" s="67">
        <f>VLOOKUP(AY$5,kruis_lucht,MATCH('BIN 1.1 Luchtgeluidsisolatie'!$C48,lucht_zendlokaal,0)+1,FALSE)+IF($D48="neen",0,lucht_privacy)</f>
        <v>28</v>
      </c>
      <c r="AZ48" s="67">
        <f>VLOOKUP(AZ$5,kruis_lucht,MATCH('BIN 1.1 Luchtgeluidsisolatie'!$C48,lucht_zendlokaal,0)+1,FALSE)+IF($D48="neen",0,lucht_privacy)</f>
        <v>40</v>
      </c>
      <c r="BA48" s="67">
        <f>VLOOKUP(BA$5,kruis_lucht,MATCH('BIN 1.1 Luchtgeluidsisolatie'!$C48,lucht_zendlokaal,0)+1,FALSE)+IF($D48="neen",0,lucht_privacy)</f>
        <v>28</v>
      </c>
      <c r="BB48" s="67">
        <f>VLOOKUP(BB$5,kruis_lucht,MATCH('BIN 1.1 Luchtgeluidsisolatie'!$C48,lucht_zendlokaal,0)+1,FALSE)+IF($D48="neen",0,lucht_privacy)</f>
        <v>28</v>
      </c>
    </row>
    <row r="49" spans="1:54" s="280" customFormat="1">
      <c r="A49" s="275"/>
      <c r="B49" s="359"/>
      <c r="C49" s="276"/>
      <c r="D49" s="276"/>
      <c r="E49" s="276"/>
      <c r="F49" s="277"/>
      <c r="G49" s="278">
        <f t="shared" ref="G49:K49" si="109">G48+lucht_verhoogd</f>
        <v>44</v>
      </c>
      <c r="H49" s="278">
        <f t="shared" si="109"/>
        <v>44</v>
      </c>
      <c r="I49" s="278">
        <f t="shared" si="109"/>
        <v>48</v>
      </c>
      <c r="J49" s="278">
        <f t="shared" si="109"/>
        <v>48</v>
      </c>
      <c r="K49" s="278">
        <f t="shared" si="109"/>
        <v>52</v>
      </c>
      <c r="L49" s="278">
        <f t="shared" ref="L49:R49" si="110">L48+lucht_verhoogd</f>
        <v>44</v>
      </c>
      <c r="M49" s="278">
        <f t="shared" si="110"/>
        <v>32</v>
      </c>
      <c r="N49" s="278">
        <f t="shared" si="110"/>
        <v>32</v>
      </c>
      <c r="O49" s="278">
        <f t="shared" si="110"/>
        <v>32</v>
      </c>
      <c r="P49" s="278">
        <f t="shared" si="110"/>
        <v>32</v>
      </c>
      <c r="Q49" s="278">
        <f t="shared" si="110"/>
        <v>32</v>
      </c>
      <c r="R49" s="278">
        <f t="shared" si="110"/>
        <v>32</v>
      </c>
      <c r="S49" s="278"/>
      <c r="T49" s="279"/>
      <c r="U49" s="278">
        <v>48</v>
      </c>
      <c r="V49" s="278">
        <f t="shared" ref="V49:AC49" si="111">V48+lucht_verhoogd</f>
        <v>48</v>
      </c>
      <c r="W49" s="278">
        <f t="shared" si="111"/>
        <v>52</v>
      </c>
      <c r="X49" s="278">
        <f t="shared" si="111"/>
        <v>48</v>
      </c>
      <c r="Y49" s="278">
        <f t="shared" ref="Y49" si="112">Y48+lucht_verhoogd</f>
        <v>52</v>
      </c>
      <c r="Z49" s="286">
        <f t="shared" si="111"/>
        <v>52</v>
      </c>
      <c r="AA49" s="286">
        <f t="shared" si="111"/>
        <v>52</v>
      </c>
      <c r="AB49" s="278">
        <f t="shared" si="111"/>
        <v>32</v>
      </c>
      <c r="AC49" s="278">
        <f t="shared" si="111"/>
        <v>44</v>
      </c>
      <c r="AD49" s="278">
        <f t="shared" ref="AD49:AS49" si="113">AD48+lucht_verhoogd</f>
        <v>48</v>
      </c>
      <c r="AE49" s="278">
        <f t="shared" si="113"/>
        <v>48</v>
      </c>
      <c r="AF49" s="278">
        <f t="shared" si="113"/>
        <v>48</v>
      </c>
      <c r="AG49" s="278">
        <f t="shared" si="113"/>
        <v>32</v>
      </c>
      <c r="AH49" s="278">
        <f t="shared" si="113"/>
        <v>44</v>
      </c>
      <c r="AI49" s="278">
        <f t="shared" si="113"/>
        <v>48</v>
      </c>
      <c r="AJ49" s="278">
        <f t="shared" si="113"/>
        <v>32</v>
      </c>
      <c r="AK49" s="278">
        <f t="shared" si="113"/>
        <v>48</v>
      </c>
      <c r="AL49" s="278">
        <f t="shared" si="113"/>
        <v>48</v>
      </c>
      <c r="AM49" s="278">
        <f t="shared" si="113"/>
        <v>48</v>
      </c>
      <c r="AN49" s="278">
        <f t="shared" si="113"/>
        <v>44</v>
      </c>
      <c r="AO49" s="278">
        <f t="shared" si="113"/>
        <v>44</v>
      </c>
      <c r="AP49" s="278">
        <f t="shared" si="113"/>
        <v>52</v>
      </c>
      <c r="AQ49" s="278">
        <f t="shared" si="113"/>
        <v>44</v>
      </c>
      <c r="AR49" s="278">
        <f t="shared" si="113"/>
        <v>44</v>
      </c>
      <c r="AS49" s="278">
        <f t="shared" si="113"/>
        <v>48</v>
      </c>
      <c r="AT49" s="278">
        <f>AT48+lucht_verhoogd</f>
        <v>32</v>
      </c>
      <c r="AV49" s="281"/>
      <c r="AW49" s="278">
        <f t="shared" ref="AW49:BB49" si="114">AW48+lucht_verhoogd</f>
        <v>32</v>
      </c>
      <c r="AX49" s="278">
        <f t="shared" si="114"/>
        <v>52</v>
      </c>
      <c r="AY49" s="278">
        <f t="shared" si="114"/>
        <v>32</v>
      </c>
      <c r="AZ49" s="278">
        <f t="shared" si="114"/>
        <v>44</v>
      </c>
      <c r="BA49" s="278">
        <f t="shared" si="114"/>
        <v>32</v>
      </c>
      <c r="BB49" s="278">
        <f t="shared" si="114"/>
        <v>32</v>
      </c>
    </row>
    <row r="50" spans="1:54" s="126" customFormat="1">
      <c r="A50" s="262"/>
      <c r="B50" s="359" t="s">
        <v>97</v>
      </c>
      <c r="C50" s="267" t="str">
        <f>VLOOKUP(B50,lokalentabel,5,FALSE)</f>
        <v>hoog</v>
      </c>
      <c r="D50" s="267" t="str">
        <f>VLOOKUP(B50,lokalentabel,7,FALSE)</f>
        <v>ja</v>
      </c>
      <c r="E50" s="258"/>
      <c r="F50" s="259"/>
      <c r="G50" s="67">
        <f>VLOOKUP(G$5,kruis_lucht,MATCH('BIN 1.1 Luchtgeluidsisolatie'!$C50,lucht_zendlokaal,0)+1,FALSE)+IF($D50="neen",0,lucht_privacy)</f>
        <v>48</v>
      </c>
      <c r="H50" s="67">
        <f>VLOOKUP(H$5,kruis_lucht,MATCH('BIN 1.1 Luchtgeluidsisolatie'!$C50,lucht_zendlokaal,0)+1,FALSE)+IF($D50="neen",0,lucht_privacy)</f>
        <v>48</v>
      </c>
      <c r="I50" s="67">
        <f>VLOOKUP(I$5,kruis_lucht,MATCH('BIN 1.1 Luchtgeluidsisolatie'!$C50,lucht_zendlokaal,0)+1,FALSE)+IF($D50="neen",0,lucht_privacy)</f>
        <v>52</v>
      </c>
      <c r="J50" s="67">
        <f>VLOOKUP(J$5,kruis_lucht,MATCH('BIN 1.1 Luchtgeluidsisolatie'!$C50,lucht_zendlokaal,0)+1,FALSE)+IF($D50="neen",0,lucht_privacy)</f>
        <v>52</v>
      </c>
      <c r="K50" s="67">
        <f>VLOOKUP(K$5,kruis_lucht,MATCH('BIN 1.1 Luchtgeluidsisolatie'!$C50,lucht_zendlokaal,0)+1,FALSE)+IF($D50="neen",0,lucht_privacy)</f>
        <v>56</v>
      </c>
      <c r="L50" s="67">
        <f>VLOOKUP(L$5,kruis_lucht,MATCH('BIN 1.1 Luchtgeluidsisolatie'!$C50,lucht_zendlokaal,0)+1,FALSE)+IF($D50="neen",0,lucht_privacy)</f>
        <v>48</v>
      </c>
      <c r="M50" s="67">
        <f>VLOOKUP(M$5,kruis_lucht,MATCH('BIN 1.1 Luchtgeluidsisolatie'!$C50,lucht_zendlokaal,0)+1,FALSE)+IF($D50="neen",0,lucht_privacy)</f>
        <v>36</v>
      </c>
      <c r="N50" s="67">
        <f>VLOOKUP(N$5,kruis_lucht,MATCH('BIN 1.1 Luchtgeluidsisolatie'!$C50,lucht_zendlokaal,0)+1,FALSE)+IF($D50="neen",0,lucht_privacy)</f>
        <v>36</v>
      </c>
      <c r="O50" s="67">
        <f>VLOOKUP(O$5,kruis_lucht,MATCH('BIN 1.1 Luchtgeluidsisolatie'!$C50,lucht_zendlokaal,0)+1,FALSE)+IF($D50="neen",0,lucht_privacy)</f>
        <v>36</v>
      </c>
      <c r="P50" s="67">
        <f>VLOOKUP(P$5,kruis_lucht,MATCH('BIN 1.1 Luchtgeluidsisolatie'!$C50,lucht_zendlokaal,0)+1,FALSE)+IF($D50="neen",0,lucht_privacy)</f>
        <v>36</v>
      </c>
      <c r="Q50" s="67">
        <f>VLOOKUP(Q$5,kruis_lucht,MATCH('BIN 1.1 Luchtgeluidsisolatie'!$C50,lucht_zendlokaal,0)+1,FALSE)+IF($D50="neen",0,lucht_privacy)</f>
        <v>36</v>
      </c>
      <c r="R50" s="67">
        <f>VLOOKUP(R$5,kruis_lucht,MATCH('BIN 1.1 Luchtgeluidsisolatie'!$C50,lucht_zendlokaal,0)+1,FALSE)+IF($D50="neen",0,lucht_privacy)</f>
        <v>36</v>
      </c>
      <c r="S50" s="67"/>
      <c r="T50" s="260"/>
      <c r="U50" s="67">
        <v>48</v>
      </c>
      <c r="V50" s="67">
        <f>VLOOKUP(V$5,kruis_lucht,MATCH('BIN 1.1 Luchtgeluidsisolatie'!$C50,lucht_zendlokaal,0)+1,FALSE)+IF($D50="neen",0,lucht_privacy)</f>
        <v>52</v>
      </c>
      <c r="W50" s="67">
        <f>VLOOKUP(W$5,kruis_lucht,MATCH('BIN 1.1 Luchtgeluidsisolatie'!$C50,lucht_zendlokaal,0)+1,FALSE)+IF($D50="neen",0,lucht_privacy)</f>
        <v>56</v>
      </c>
      <c r="X50" s="67">
        <f>VLOOKUP(X$5,kruis_lucht,MATCH('BIN 1.1 Luchtgeluidsisolatie'!$C50,lucht_zendlokaal,0)+1,FALSE)+IF($D50="neen",0,lucht_privacy)</f>
        <v>52</v>
      </c>
      <c r="Y50" s="67">
        <f>VLOOKUP(Y$5,kruis_lucht,MATCH('BIN 1.1 Luchtgeluidsisolatie'!$C50,lucht_zendlokaal,0)+1,FALSE)+IF($D50="neen",0,lucht_privacy)</f>
        <v>56</v>
      </c>
      <c r="Z50" s="284">
        <f>VLOOKUP(Z$5,kruis_lucht,MATCH('BIN 1.1 Luchtgeluidsisolatie'!$C50,lucht_zendlokaal,0)+1,FALSE)+IF($D50="neen",0,lucht_privacy)</f>
        <v>56</v>
      </c>
      <c r="AA50" s="284">
        <f>VLOOKUP(AA$5,kruis_lucht,MATCH('BIN 1.1 Luchtgeluidsisolatie'!$C50,lucht_zendlokaal,0)+1,FALSE)+IF($D50="neen",0,lucht_privacy)</f>
        <v>56</v>
      </c>
      <c r="AB50" s="67">
        <f>VLOOKUP(AB$5,kruis_lucht,MATCH('BIN 1.1 Luchtgeluidsisolatie'!$C50,lucht_zendlokaal,0)+1,FALSE)+IF($D50="neen",0,lucht_privacy)</f>
        <v>36</v>
      </c>
      <c r="AC50" s="67">
        <f>VLOOKUP(AC$5,kruis_lucht,MATCH('BIN 1.1 Luchtgeluidsisolatie'!$C50,lucht_zendlokaal,0)+1,FALSE)+IF($D50="neen",0,lucht_privacy)</f>
        <v>48</v>
      </c>
      <c r="AD50" s="67">
        <f>VLOOKUP(AD$5,kruis_lucht,MATCH('BIN 1.1 Luchtgeluidsisolatie'!$C50,lucht_zendlokaal,0)+1,FALSE)+IF($D50="neen",0,lucht_privacy)</f>
        <v>52</v>
      </c>
      <c r="AE50" s="67">
        <f>VLOOKUP(AE$5,kruis_lucht,MATCH('BIN 1.1 Luchtgeluidsisolatie'!$C50,lucht_zendlokaal,0)+1,FALSE)+IF($D50="neen",0,lucht_privacy)</f>
        <v>52</v>
      </c>
      <c r="AF50" s="67">
        <f>VLOOKUP(AF$5,kruis_lucht,MATCH('BIN 1.1 Luchtgeluidsisolatie'!$C50,lucht_zendlokaal,0)+1,FALSE)+IF($D50="neen",0,lucht_privacy)</f>
        <v>52</v>
      </c>
      <c r="AG50" s="67">
        <f>VLOOKUP(AG$5,kruis_lucht,MATCH('BIN 1.1 Luchtgeluidsisolatie'!$C50,lucht_zendlokaal,0)+1,FALSE)+IF($D50="neen",0,lucht_privacy)</f>
        <v>36</v>
      </c>
      <c r="AH50" s="67">
        <f>VLOOKUP(AH$5,kruis_lucht,MATCH('BIN 1.1 Luchtgeluidsisolatie'!$C50,lucht_zendlokaal,0)+1,FALSE)+IF($D50="neen",0,lucht_privacy)</f>
        <v>48</v>
      </c>
      <c r="AI50" s="67">
        <f>VLOOKUP(AI$5,kruis_lucht,MATCH('BIN 1.1 Luchtgeluidsisolatie'!$C50,lucht_zendlokaal,0)+1,FALSE)+IF($D50="neen",0,lucht_privacy)</f>
        <v>52</v>
      </c>
      <c r="AJ50" s="67">
        <f>VLOOKUP(AJ$5,kruis_lucht,MATCH('BIN 1.1 Luchtgeluidsisolatie'!$C50,lucht_zendlokaal,0)+1,FALSE)+IF($D50="neen",0,lucht_privacy)</f>
        <v>36</v>
      </c>
      <c r="AK50" s="67">
        <f>VLOOKUP(AK$5,kruis_lucht,MATCH('BIN 1.1 Luchtgeluidsisolatie'!$C50,lucht_zendlokaal,0)+1,FALSE)+IF($D50="neen",0,lucht_privacy)</f>
        <v>52</v>
      </c>
      <c r="AL50" s="67">
        <f>VLOOKUP(AL$5,kruis_lucht,MATCH('BIN 1.1 Luchtgeluidsisolatie'!$C50,lucht_zendlokaal,0)+1,FALSE)+IF($D50="neen",0,lucht_privacy)</f>
        <v>52</v>
      </c>
      <c r="AM50" s="67">
        <f>VLOOKUP(AM$5,kruis_lucht,MATCH('BIN 1.1 Luchtgeluidsisolatie'!$C50,lucht_zendlokaal,0)+1,FALSE)+IF($D50="neen",0,lucht_privacy)</f>
        <v>52</v>
      </c>
      <c r="AN50" s="67">
        <f>VLOOKUP(AN$5,kruis_lucht,MATCH('BIN 1.1 Luchtgeluidsisolatie'!$C50,lucht_zendlokaal,0)+1,FALSE)+IF($D50="neen",0,lucht_privacy)</f>
        <v>48</v>
      </c>
      <c r="AO50" s="67">
        <f>VLOOKUP(AO$5,kruis_lucht,MATCH('BIN 1.1 Luchtgeluidsisolatie'!$C50,lucht_zendlokaal,0)+1,FALSE)+IF($D50="neen",0,lucht_privacy)</f>
        <v>48</v>
      </c>
      <c r="AP50" s="67">
        <f>VLOOKUP(AP$5,kruis_lucht,MATCH('BIN 1.1 Luchtgeluidsisolatie'!$C50,lucht_zendlokaal,0)+1,FALSE)+IF($D50="neen",0,lucht_privacy)</f>
        <v>56</v>
      </c>
      <c r="AQ50" s="67">
        <f>VLOOKUP(AQ$5,kruis_lucht,MATCH('BIN 1.1 Luchtgeluidsisolatie'!$C50,lucht_zendlokaal,0)+1,FALSE)+IF($D50="neen",0,lucht_privacy)</f>
        <v>48</v>
      </c>
      <c r="AR50" s="67">
        <f>VLOOKUP(AR$5,kruis_lucht,MATCH('BIN 1.1 Luchtgeluidsisolatie'!$C50,lucht_zendlokaal,0)+1,FALSE)+IF($D50="neen",0,lucht_privacy)</f>
        <v>48</v>
      </c>
      <c r="AS50" s="67">
        <f>VLOOKUP(AS$5,kruis_lucht,MATCH('BIN 1.1 Luchtgeluidsisolatie'!$C50,lucht_zendlokaal,0)+1,FALSE)+IF($D50="neen",0,lucht_privacy)</f>
        <v>52</v>
      </c>
      <c r="AT50" s="67">
        <f>VLOOKUP(AT$5,kruis_lucht,MATCH('BIN 1.1 Luchtgeluidsisolatie'!$C50,lucht_zendlokaal,0)+1,FALSE)+IF($D50="neen",0,lucht_privacy)</f>
        <v>36</v>
      </c>
      <c r="AU50" s="67"/>
      <c r="AV50" s="260"/>
      <c r="AW50" s="67">
        <f>VLOOKUP(AW$5,kruis_lucht,MATCH('BIN 1.1 Luchtgeluidsisolatie'!$C50,lucht_zendlokaal,0)+1,FALSE)+IF($D50="neen",0,lucht_privacy)</f>
        <v>36</v>
      </c>
      <c r="AX50" s="67">
        <f>VLOOKUP(AX$5,kruis_lucht,MATCH('BIN 1.1 Luchtgeluidsisolatie'!$C50,lucht_zendlokaal,0)+1,FALSE)+IF($D50="neen",0,lucht_privacy)</f>
        <v>56</v>
      </c>
      <c r="AY50" s="67">
        <f>VLOOKUP(AY$5,kruis_lucht,MATCH('BIN 1.1 Luchtgeluidsisolatie'!$C50,lucht_zendlokaal,0)+1,FALSE)+IF($D50="neen",0,lucht_privacy)</f>
        <v>36</v>
      </c>
      <c r="AZ50" s="67">
        <f>VLOOKUP(AZ$5,kruis_lucht,MATCH('BIN 1.1 Luchtgeluidsisolatie'!$C50,lucht_zendlokaal,0)+1,FALSE)+IF($D50="neen",0,lucht_privacy)</f>
        <v>48</v>
      </c>
      <c r="BA50" s="67">
        <f>VLOOKUP(BA$5,kruis_lucht,MATCH('BIN 1.1 Luchtgeluidsisolatie'!$C50,lucht_zendlokaal,0)+1,FALSE)+IF($D50="neen",0,lucht_privacy)</f>
        <v>36</v>
      </c>
      <c r="BB50" s="67">
        <f>VLOOKUP(BB$5,kruis_lucht,MATCH('BIN 1.1 Luchtgeluidsisolatie'!$C50,lucht_zendlokaal,0)+1,FALSE)+IF($D50="neen",0,lucht_privacy)</f>
        <v>36</v>
      </c>
    </row>
    <row r="51" spans="1:54" s="280" customFormat="1">
      <c r="A51" s="282"/>
      <c r="B51" s="359"/>
      <c r="C51" s="276"/>
      <c r="D51" s="276"/>
      <c r="E51" s="276"/>
      <c r="F51" s="277"/>
      <c r="G51" s="278">
        <f t="shared" ref="G51:K51" si="115">G50+lucht_verhoogd</f>
        <v>52</v>
      </c>
      <c r="H51" s="278">
        <f t="shared" si="115"/>
        <v>52</v>
      </c>
      <c r="I51" s="278">
        <f t="shared" si="115"/>
        <v>56</v>
      </c>
      <c r="J51" s="278">
        <f t="shared" si="115"/>
        <v>56</v>
      </c>
      <c r="K51" s="278">
        <f t="shared" si="115"/>
        <v>60</v>
      </c>
      <c r="L51" s="278">
        <f t="shared" ref="L51:R51" si="116">L50+lucht_verhoogd</f>
        <v>52</v>
      </c>
      <c r="M51" s="278">
        <f t="shared" si="116"/>
        <v>40</v>
      </c>
      <c r="N51" s="278">
        <f t="shared" si="116"/>
        <v>40</v>
      </c>
      <c r="O51" s="278">
        <f t="shared" si="116"/>
        <v>40</v>
      </c>
      <c r="P51" s="278">
        <f t="shared" si="116"/>
        <v>40</v>
      </c>
      <c r="Q51" s="278">
        <f t="shared" si="116"/>
        <v>40</v>
      </c>
      <c r="R51" s="278">
        <f t="shared" si="116"/>
        <v>40</v>
      </c>
      <c r="S51" s="278"/>
      <c r="T51" s="279"/>
      <c r="U51" s="278">
        <v>52</v>
      </c>
      <c r="V51" s="278">
        <f t="shared" ref="V51:AC51" si="117">V50+lucht_verhoogd</f>
        <v>56</v>
      </c>
      <c r="W51" s="278">
        <f t="shared" si="117"/>
        <v>60</v>
      </c>
      <c r="X51" s="278">
        <f t="shared" si="117"/>
        <v>56</v>
      </c>
      <c r="Y51" s="278">
        <f t="shared" ref="Y51" si="118">Y50+lucht_verhoogd</f>
        <v>60</v>
      </c>
      <c r="Z51" s="286">
        <f t="shared" si="117"/>
        <v>60</v>
      </c>
      <c r="AA51" s="286">
        <f t="shared" si="117"/>
        <v>60</v>
      </c>
      <c r="AB51" s="278">
        <f t="shared" si="117"/>
        <v>40</v>
      </c>
      <c r="AC51" s="278">
        <f t="shared" si="117"/>
        <v>52</v>
      </c>
      <c r="AD51" s="278">
        <f t="shared" ref="AD51:AS51" si="119">AD50+lucht_verhoogd</f>
        <v>56</v>
      </c>
      <c r="AE51" s="278">
        <f t="shared" si="119"/>
        <v>56</v>
      </c>
      <c r="AF51" s="278">
        <f t="shared" si="119"/>
        <v>56</v>
      </c>
      <c r="AG51" s="278">
        <f t="shared" si="119"/>
        <v>40</v>
      </c>
      <c r="AH51" s="278">
        <f t="shared" si="119"/>
        <v>52</v>
      </c>
      <c r="AI51" s="278">
        <f t="shared" si="119"/>
        <v>56</v>
      </c>
      <c r="AJ51" s="278">
        <f t="shared" si="119"/>
        <v>40</v>
      </c>
      <c r="AK51" s="278">
        <f t="shared" si="119"/>
        <v>56</v>
      </c>
      <c r="AL51" s="278">
        <f t="shared" si="119"/>
        <v>56</v>
      </c>
      <c r="AM51" s="278">
        <f t="shared" si="119"/>
        <v>56</v>
      </c>
      <c r="AN51" s="278">
        <f t="shared" si="119"/>
        <v>52</v>
      </c>
      <c r="AO51" s="278">
        <f t="shared" si="119"/>
        <v>52</v>
      </c>
      <c r="AP51" s="278">
        <f t="shared" si="119"/>
        <v>60</v>
      </c>
      <c r="AQ51" s="278">
        <f t="shared" si="119"/>
        <v>52</v>
      </c>
      <c r="AR51" s="278">
        <f t="shared" si="119"/>
        <v>52</v>
      </c>
      <c r="AS51" s="278">
        <f t="shared" si="119"/>
        <v>56</v>
      </c>
      <c r="AT51" s="278">
        <f>AT50+lucht_verhoogd</f>
        <v>40</v>
      </c>
      <c r="AV51" s="281"/>
      <c r="AW51" s="278">
        <f t="shared" ref="AW51:BB51" si="120">AW50+lucht_verhoogd</f>
        <v>40</v>
      </c>
      <c r="AX51" s="278">
        <f t="shared" si="120"/>
        <v>60</v>
      </c>
      <c r="AY51" s="278">
        <f t="shared" si="120"/>
        <v>40</v>
      </c>
      <c r="AZ51" s="278">
        <f t="shared" si="120"/>
        <v>52</v>
      </c>
      <c r="BA51" s="278">
        <f t="shared" si="120"/>
        <v>40</v>
      </c>
      <c r="BB51" s="278">
        <f t="shared" si="120"/>
        <v>40</v>
      </c>
    </row>
    <row r="52" spans="1:54" s="126" customFormat="1">
      <c r="A52" s="257"/>
      <c r="B52" s="359" t="s">
        <v>35</v>
      </c>
      <c r="C52" s="267" t="str">
        <f>VLOOKUP(B52,lokalentabel,5,FALSE)</f>
        <v>normaal</v>
      </c>
      <c r="D52" s="267" t="str">
        <f>VLOOKUP(B52,lokalentabel,7,FALSE)</f>
        <v>ja</v>
      </c>
      <c r="E52" s="258"/>
      <c r="F52" s="259"/>
      <c r="G52" s="67">
        <f>VLOOKUP(G$5,kruis_lucht,MATCH('BIN 1.1 Luchtgeluidsisolatie'!$C52,lucht_zendlokaal,0)+1,FALSE)+IF($D52="neen",0,lucht_privacy)</f>
        <v>44</v>
      </c>
      <c r="H52" s="67">
        <f>VLOOKUP(H$5,kruis_lucht,MATCH('BIN 1.1 Luchtgeluidsisolatie'!$C52,lucht_zendlokaal,0)+1,FALSE)+IF($D52="neen",0,lucht_privacy)</f>
        <v>44</v>
      </c>
      <c r="I52" s="67">
        <f>VLOOKUP(I$5,kruis_lucht,MATCH('BIN 1.1 Luchtgeluidsisolatie'!$C52,lucht_zendlokaal,0)+1,FALSE)+IF($D52="neen",0,lucht_privacy)</f>
        <v>48</v>
      </c>
      <c r="J52" s="67">
        <f>VLOOKUP(J$5,kruis_lucht,MATCH('BIN 1.1 Luchtgeluidsisolatie'!$C52,lucht_zendlokaal,0)+1,FALSE)+IF($D52="neen",0,lucht_privacy)</f>
        <v>48</v>
      </c>
      <c r="K52" s="67">
        <f>VLOOKUP(K$5,kruis_lucht,MATCH('BIN 1.1 Luchtgeluidsisolatie'!$C52,lucht_zendlokaal,0)+1,FALSE)+IF($D52="neen",0,lucht_privacy)</f>
        <v>52</v>
      </c>
      <c r="L52" s="67">
        <f>VLOOKUP(L$5,kruis_lucht,MATCH('BIN 1.1 Luchtgeluidsisolatie'!$C52,lucht_zendlokaal,0)+1,FALSE)+IF($D52="neen",0,lucht_privacy)</f>
        <v>44</v>
      </c>
      <c r="M52" s="67">
        <f>VLOOKUP(M$5,kruis_lucht,MATCH('BIN 1.1 Luchtgeluidsisolatie'!$C52,lucht_zendlokaal,0)+1,FALSE)+IF($D52="neen",0,lucht_privacy)</f>
        <v>32</v>
      </c>
      <c r="N52" s="67">
        <f>VLOOKUP(N$5,kruis_lucht,MATCH('BIN 1.1 Luchtgeluidsisolatie'!$C52,lucht_zendlokaal,0)+1,FALSE)+IF($D52="neen",0,lucht_privacy)</f>
        <v>32</v>
      </c>
      <c r="O52" s="67">
        <f>VLOOKUP(O$5,kruis_lucht,MATCH('BIN 1.1 Luchtgeluidsisolatie'!$C52,lucht_zendlokaal,0)+1,FALSE)+IF($D52="neen",0,lucht_privacy)</f>
        <v>32</v>
      </c>
      <c r="P52" s="67">
        <f>VLOOKUP(P$5,kruis_lucht,MATCH('BIN 1.1 Luchtgeluidsisolatie'!$C52,lucht_zendlokaal,0)+1,FALSE)+IF($D52="neen",0,lucht_privacy)</f>
        <v>32</v>
      </c>
      <c r="Q52" s="67">
        <f>VLOOKUP(Q$5,kruis_lucht,MATCH('BIN 1.1 Luchtgeluidsisolatie'!$C52,lucht_zendlokaal,0)+1,FALSE)+IF($D52="neen",0,lucht_privacy)</f>
        <v>32</v>
      </c>
      <c r="R52" s="67">
        <f>VLOOKUP(R$5,kruis_lucht,MATCH('BIN 1.1 Luchtgeluidsisolatie'!$C52,lucht_zendlokaal,0)+1,FALSE)+IF($D52="neen",0,lucht_privacy)</f>
        <v>32</v>
      </c>
      <c r="S52" s="67"/>
      <c r="T52" s="260"/>
      <c r="U52" s="67">
        <v>44</v>
      </c>
      <c r="V52" s="67">
        <f>VLOOKUP(V$5,kruis_lucht,MATCH('BIN 1.1 Luchtgeluidsisolatie'!$C52,lucht_zendlokaal,0)+1,FALSE)+IF($D52="neen",0,lucht_privacy)</f>
        <v>48</v>
      </c>
      <c r="W52" s="67">
        <f>VLOOKUP(W$5,kruis_lucht,MATCH('BIN 1.1 Luchtgeluidsisolatie'!$C52,lucht_zendlokaal,0)+1,FALSE)+IF($D52="neen",0,lucht_privacy)</f>
        <v>52</v>
      </c>
      <c r="X52" s="67">
        <f>VLOOKUP(X$5,kruis_lucht,MATCH('BIN 1.1 Luchtgeluidsisolatie'!$C52,lucht_zendlokaal,0)+1,FALSE)+IF($D52="neen",0,lucht_privacy)</f>
        <v>48</v>
      </c>
      <c r="Y52" s="67">
        <f>VLOOKUP(Y$5,kruis_lucht,MATCH('BIN 1.1 Luchtgeluidsisolatie'!$C52,lucht_zendlokaal,0)+1,FALSE)+IF($D52="neen",0,lucht_privacy)</f>
        <v>52</v>
      </c>
      <c r="Z52" s="284">
        <f>VLOOKUP(Z$5,kruis_lucht,MATCH('BIN 1.1 Luchtgeluidsisolatie'!$C52,lucht_zendlokaal,0)+1,FALSE)+IF($D52="neen",0,lucht_privacy)</f>
        <v>52</v>
      </c>
      <c r="AA52" s="284">
        <f>VLOOKUP(AA$5,kruis_lucht,MATCH('BIN 1.1 Luchtgeluidsisolatie'!$C52,lucht_zendlokaal,0)+1,FALSE)+IF($D52="neen",0,lucht_privacy)</f>
        <v>52</v>
      </c>
      <c r="AB52" s="67">
        <f>VLOOKUP(AB$5,kruis_lucht,MATCH('BIN 1.1 Luchtgeluidsisolatie'!$C52,lucht_zendlokaal,0)+1,FALSE)+IF($D52="neen",0,lucht_privacy)</f>
        <v>32</v>
      </c>
      <c r="AC52" s="67">
        <f>VLOOKUP(AC$5,kruis_lucht,MATCH('BIN 1.1 Luchtgeluidsisolatie'!$C52,lucht_zendlokaal,0)+1,FALSE)+IF($D52="neen",0,lucht_privacy)</f>
        <v>44</v>
      </c>
      <c r="AD52" s="67">
        <f>VLOOKUP(AD$5,kruis_lucht,MATCH('BIN 1.1 Luchtgeluidsisolatie'!$C52,lucht_zendlokaal,0)+1,FALSE)+IF($D52="neen",0,lucht_privacy)</f>
        <v>48</v>
      </c>
      <c r="AE52" s="67">
        <f>VLOOKUP(AE$5,kruis_lucht,MATCH('BIN 1.1 Luchtgeluidsisolatie'!$C52,lucht_zendlokaal,0)+1,FALSE)+IF($D52="neen",0,lucht_privacy)</f>
        <v>48</v>
      </c>
      <c r="AF52" s="67">
        <f>VLOOKUP(AF$5,kruis_lucht,MATCH('BIN 1.1 Luchtgeluidsisolatie'!$C52,lucht_zendlokaal,0)+1,FALSE)+IF($D52="neen",0,lucht_privacy)</f>
        <v>48</v>
      </c>
      <c r="AG52" s="67">
        <f>VLOOKUP(AG$5,kruis_lucht,MATCH('BIN 1.1 Luchtgeluidsisolatie'!$C52,lucht_zendlokaal,0)+1,FALSE)+IF($D52="neen",0,lucht_privacy)</f>
        <v>32</v>
      </c>
      <c r="AH52" s="67">
        <f>VLOOKUP(AH$5,kruis_lucht,MATCH('BIN 1.1 Luchtgeluidsisolatie'!$C52,lucht_zendlokaal,0)+1,FALSE)+IF($D52="neen",0,lucht_privacy)</f>
        <v>44</v>
      </c>
      <c r="AI52" s="67">
        <f>VLOOKUP(AI$5,kruis_lucht,MATCH('BIN 1.1 Luchtgeluidsisolatie'!$C52,lucht_zendlokaal,0)+1,FALSE)+IF($D52="neen",0,lucht_privacy)</f>
        <v>48</v>
      </c>
      <c r="AJ52" s="67">
        <f>VLOOKUP(AJ$5,kruis_lucht,MATCH('BIN 1.1 Luchtgeluidsisolatie'!$C52,lucht_zendlokaal,0)+1,FALSE)+IF($D52="neen",0,lucht_privacy)</f>
        <v>32</v>
      </c>
      <c r="AK52" s="67">
        <f>VLOOKUP(AK$5,kruis_lucht,MATCH('BIN 1.1 Luchtgeluidsisolatie'!$C52,lucht_zendlokaal,0)+1,FALSE)+IF($D52="neen",0,lucht_privacy)</f>
        <v>48</v>
      </c>
      <c r="AL52" s="67">
        <f>VLOOKUP(AL$5,kruis_lucht,MATCH('BIN 1.1 Luchtgeluidsisolatie'!$C52,lucht_zendlokaal,0)+1,FALSE)+IF($D52="neen",0,lucht_privacy)</f>
        <v>48</v>
      </c>
      <c r="AM52" s="67" t="s">
        <v>142</v>
      </c>
      <c r="AN52" s="67">
        <f>VLOOKUP(AN$5,kruis_lucht,MATCH('BIN 1.1 Luchtgeluidsisolatie'!$C52,lucht_zendlokaal,0)+1,FALSE)+IF($D52="neen",0,lucht_privacy)</f>
        <v>44</v>
      </c>
      <c r="AO52" s="67" t="s">
        <v>142</v>
      </c>
      <c r="AP52" s="67">
        <f>VLOOKUP(AP$5,kruis_lucht,MATCH('BIN 1.1 Luchtgeluidsisolatie'!$C52,lucht_zendlokaal,0)+1,FALSE)+IF($D52="neen",0,lucht_privacy)</f>
        <v>52</v>
      </c>
      <c r="AQ52" s="67">
        <f>VLOOKUP(AQ$5,kruis_lucht,MATCH('BIN 1.1 Luchtgeluidsisolatie'!$C52,lucht_zendlokaal,0)+1,FALSE)+IF($D52="neen",0,lucht_privacy)</f>
        <v>44</v>
      </c>
      <c r="AR52" s="67" t="s">
        <v>142</v>
      </c>
      <c r="AS52" s="67">
        <f>VLOOKUP(AS$5,kruis_lucht,MATCH('BIN 1.1 Luchtgeluidsisolatie'!$C52,lucht_zendlokaal,0)+1,FALSE)+IF($D52="neen",0,lucht_privacy)</f>
        <v>48</v>
      </c>
      <c r="AT52" s="67">
        <f>VLOOKUP(AT$5,kruis_lucht,MATCH('BIN 1.1 Luchtgeluidsisolatie'!$C52,lucht_zendlokaal,0)+1,FALSE)+IF($D52="neen",0,lucht_privacy)</f>
        <v>32</v>
      </c>
      <c r="AU52" s="67"/>
      <c r="AV52" s="260"/>
      <c r="AW52" s="67">
        <f>VLOOKUP(AW$5,kruis_lucht,MATCH('BIN 1.1 Luchtgeluidsisolatie'!$C52,lucht_zendlokaal,0)+1,FALSE)+IF($D52="neen",0,lucht_privacy)</f>
        <v>32</v>
      </c>
      <c r="AX52" s="67">
        <f>VLOOKUP(AX$5,kruis_lucht,MATCH('BIN 1.1 Luchtgeluidsisolatie'!$C52,lucht_zendlokaal,0)+1,FALSE)+IF($D52="neen",0,lucht_privacy)</f>
        <v>52</v>
      </c>
      <c r="AY52" s="67">
        <f>VLOOKUP(AY$5,kruis_lucht,MATCH('BIN 1.1 Luchtgeluidsisolatie'!$C52,lucht_zendlokaal,0)+1,FALSE)+IF($D52="neen",0,lucht_privacy)</f>
        <v>32</v>
      </c>
      <c r="AZ52" s="67">
        <f>VLOOKUP(AZ$5,kruis_lucht,MATCH('BIN 1.1 Luchtgeluidsisolatie'!$C52,lucht_zendlokaal,0)+1,FALSE)+IF($D52="neen",0,lucht_privacy)</f>
        <v>44</v>
      </c>
      <c r="BA52" s="67">
        <f>VLOOKUP(BA$5,kruis_lucht,MATCH('BIN 1.1 Luchtgeluidsisolatie'!$C52,lucht_zendlokaal,0)+1,FALSE)+IF($D52="neen",0,lucht_privacy)</f>
        <v>32</v>
      </c>
      <c r="BB52" s="67">
        <f>VLOOKUP(BB$5,kruis_lucht,MATCH('BIN 1.1 Luchtgeluidsisolatie'!$C52,lucht_zendlokaal,0)+1,FALSE)+IF($D52="neen",0,lucht_privacy)</f>
        <v>32</v>
      </c>
    </row>
    <row r="53" spans="1:54" s="280" customFormat="1">
      <c r="A53" s="275"/>
      <c r="B53" s="359"/>
      <c r="C53" s="276"/>
      <c r="D53" s="276"/>
      <c r="E53" s="276"/>
      <c r="F53" s="277"/>
      <c r="G53" s="278">
        <f t="shared" ref="G53:K53" si="121">G52+lucht_verhoogd</f>
        <v>48</v>
      </c>
      <c r="H53" s="278">
        <f t="shared" si="121"/>
        <v>48</v>
      </c>
      <c r="I53" s="278">
        <f t="shared" si="121"/>
        <v>52</v>
      </c>
      <c r="J53" s="278">
        <f t="shared" si="121"/>
        <v>52</v>
      </c>
      <c r="K53" s="278">
        <f t="shared" si="121"/>
        <v>56</v>
      </c>
      <c r="L53" s="278">
        <f t="shared" ref="L53:R53" si="122">L52+lucht_verhoogd</f>
        <v>48</v>
      </c>
      <c r="M53" s="278">
        <f t="shared" si="122"/>
        <v>36</v>
      </c>
      <c r="N53" s="278">
        <f t="shared" si="122"/>
        <v>36</v>
      </c>
      <c r="O53" s="278">
        <f t="shared" si="122"/>
        <v>36</v>
      </c>
      <c r="P53" s="278">
        <f t="shared" si="122"/>
        <v>36</v>
      </c>
      <c r="Q53" s="278">
        <f t="shared" si="122"/>
        <v>36</v>
      </c>
      <c r="R53" s="278">
        <f t="shared" si="122"/>
        <v>36</v>
      </c>
      <c r="S53" s="278"/>
      <c r="T53" s="279"/>
      <c r="U53" s="278">
        <v>48</v>
      </c>
      <c r="V53" s="278">
        <f t="shared" ref="V53:AC53" si="123">V52+lucht_verhoogd</f>
        <v>52</v>
      </c>
      <c r="W53" s="278">
        <f t="shared" si="123"/>
        <v>56</v>
      </c>
      <c r="X53" s="278">
        <f t="shared" si="123"/>
        <v>52</v>
      </c>
      <c r="Y53" s="278">
        <f t="shared" ref="Y53" si="124">Y52+lucht_verhoogd</f>
        <v>56</v>
      </c>
      <c r="Z53" s="286">
        <f t="shared" si="123"/>
        <v>56</v>
      </c>
      <c r="AA53" s="286">
        <f t="shared" si="123"/>
        <v>56</v>
      </c>
      <c r="AB53" s="278">
        <f t="shared" si="123"/>
        <v>36</v>
      </c>
      <c r="AC53" s="278">
        <f t="shared" si="123"/>
        <v>48</v>
      </c>
      <c r="AD53" s="278">
        <f t="shared" ref="AD53:AL53" si="125">AD52+lucht_verhoogd</f>
        <v>52</v>
      </c>
      <c r="AE53" s="278">
        <f t="shared" si="125"/>
        <v>52</v>
      </c>
      <c r="AF53" s="278">
        <f t="shared" si="125"/>
        <v>52</v>
      </c>
      <c r="AG53" s="278">
        <f t="shared" si="125"/>
        <v>36</v>
      </c>
      <c r="AH53" s="278">
        <f t="shared" si="125"/>
        <v>48</v>
      </c>
      <c r="AI53" s="278">
        <f t="shared" si="125"/>
        <v>52</v>
      </c>
      <c r="AJ53" s="278">
        <f t="shared" si="125"/>
        <v>36</v>
      </c>
      <c r="AK53" s="278">
        <f t="shared" si="125"/>
        <v>52</v>
      </c>
      <c r="AL53" s="278">
        <f t="shared" si="125"/>
        <v>52</v>
      </c>
      <c r="AM53" s="278" t="s">
        <v>142</v>
      </c>
      <c r="AN53" s="278">
        <f t="shared" ref="AN53" si="126">AN52+lucht_verhoogd</f>
        <v>48</v>
      </c>
      <c r="AO53" s="278" t="s">
        <v>142</v>
      </c>
      <c r="AP53" s="278">
        <f t="shared" ref="AP53:AQ53" si="127">AP52+lucht_verhoogd</f>
        <v>56</v>
      </c>
      <c r="AQ53" s="278">
        <f t="shared" si="127"/>
        <v>48</v>
      </c>
      <c r="AR53" s="278" t="s">
        <v>142</v>
      </c>
      <c r="AS53" s="278">
        <f t="shared" ref="AS53" si="128">AS52+lucht_verhoogd</f>
        <v>52</v>
      </c>
      <c r="AT53" s="278">
        <f>AT52+lucht_verhoogd</f>
        <v>36</v>
      </c>
      <c r="AV53" s="281"/>
      <c r="AW53" s="278">
        <f t="shared" ref="AW53:BB53" si="129">AW52+lucht_verhoogd</f>
        <v>36</v>
      </c>
      <c r="AX53" s="278">
        <f t="shared" si="129"/>
        <v>56</v>
      </c>
      <c r="AY53" s="278">
        <f t="shared" si="129"/>
        <v>36</v>
      </c>
      <c r="AZ53" s="278">
        <f t="shared" si="129"/>
        <v>48</v>
      </c>
      <c r="BA53" s="278">
        <f t="shared" si="129"/>
        <v>36</v>
      </c>
      <c r="BB53" s="278">
        <f t="shared" si="129"/>
        <v>36</v>
      </c>
    </row>
    <row r="54" spans="1:54" s="126" customFormat="1">
      <c r="A54" s="262"/>
      <c r="B54" s="359" t="s">
        <v>126</v>
      </c>
      <c r="C54" s="267" t="str">
        <f>VLOOKUP(B54,lokalentabel,5,FALSE)</f>
        <v>normaal</v>
      </c>
      <c r="D54" s="267" t="str">
        <f>VLOOKUP(B54,lokalentabel,7,FALSE)</f>
        <v>ja</v>
      </c>
      <c r="E54" s="258"/>
      <c r="F54" s="259"/>
      <c r="G54" s="67">
        <f>VLOOKUP(G$5,kruis_lucht,MATCH('BIN 1.1 Luchtgeluidsisolatie'!$C54,lucht_zendlokaal,0)+1,FALSE)+IF($D54="neen",0,lucht_privacy)</f>
        <v>44</v>
      </c>
      <c r="H54" s="67">
        <f>VLOOKUP(H$5,kruis_lucht,MATCH('BIN 1.1 Luchtgeluidsisolatie'!$C54,lucht_zendlokaal,0)+1,FALSE)+IF($D54="neen",0,lucht_privacy)</f>
        <v>44</v>
      </c>
      <c r="I54" s="67">
        <f>VLOOKUP(I$5,kruis_lucht,MATCH('BIN 1.1 Luchtgeluidsisolatie'!$C54,lucht_zendlokaal,0)+1,FALSE)+IF($D54="neen",0,lucht_privacy)</f>
        <v>48</v>
      </c>
      <c r="J54" s="67">
        <f>VLOOKUP(J$5,kruis_lucht,MATCH('BIN 1.1 Luchtgeluidsisolatie'!$C54,lucht_zendlokaal,0)+1,FALSE)+IF($D54="neen",0,lucht_privacy)</f>
        <v>48</v>
      </c>
      <c r="K54" s="67">
        <f>VLOOKUP(K$5,kruis_lucht,MATCH('BIN 1.1 Luchtgeluidsisolatie'!$C54,lucht_zendlokaal,0)+1,FALSE)+IF($D54="neen",0,lucht_privacy)</f>
        <v>52</v>
      </c>
      <c r="L54" s="67">
        <f>VLOOKUP(L$5,kruis_lucht,MATCH('BIN 1.1 Luchtgeluidsisolatie'!$C54,lucht_zendlokaal,0)+1,FALSE)+IF($D54="neen",0,lucht_privacy)</f>
        <v>44</v>
      </c>
      <c r="M54" s="67">
        <f>VLOOKUP(M$5,kruis_lucht,MATCH('BIN 1.1 Luchtgeluidsisolatie'!$C54,lucht_zendlokaal,0)+1,FALSE)+IF($D54="neen",0,lucht_privacy)</f>
        <v>32</v>
      </c>
      <c r="N54" s="67">
        <f>VLOOKUP(N$5,kruis_lucht,MATCH('BIN 1.1 Luchtgeluidsisolatie'!$C54,lucht_zendlokaal,0)+1,FALSE)+IF($D54="neen",0,lucht_privacy)</f>
        <v>32</v>
      </c>
      <c r="O54" s="67">
        <f>VLOOKUP(O$5,kruis_lucht,MATCH('BIN 1.1 Luchtgeluidsisolatie'!$C54,lucht_zendlokaal,0)+1,FALSE)+IF($D54="neen",0,lucht_privacy)</f>
        <v>32</v>
      </c>
      <c r="P54" s="67">
        <f>VLOOKUP(P$5,kruis_lucht,MATCH('BIN 1.1 Luchtgeluidsisolatie'!$C54,lucht_zendlokaal,0)+1,FALSE)+IF($D54="neen",0,lucht_privacy)</f>
        <v>32</v>
      </c>
      <c r="Q54" s="67">
        <f>VLOOKUP(Q$5,kruis_lucht,MATCH('BIN 1.1 Luchtgeluidsisolatie'!$C54,lucht_zendlokaal,0)+1,FALSE)+IF($D54="neen",0,lucht_privacy)</f>
        <v>32</v>
      </c>
      <c r="R54" s="67">
        <f>VLOOKUP(R$5,kruis_lucht,MATCH('BIN 1.1 Luchtgeluidsisolatie'!$C54,lucht_zendlokaal,0)+1,FALSE)+IF($D54="neen",0,lucht_privacy)</f>
        <v>32</v>
      </c>
      <c r="S54" s="67"/>
      <c r="T54" s="260"/>
      <c r="U54" s="67">
        <f>VLOOKUP(U$5,kruis_lucht,MATCH('BIN 1.1 Luchtgeluidsisolatie'!$C54,lucht_zendlokaal,0)+1,FALSE)+IF($D54="neen",0,lucht_privacy)</f>
        <v>48</v>
      </c>
      <c r="V54" s="67">
        <f>VLOOKUP(V$5,kruis_lucht,MATCH('BIN 1.1 Luchtgeluidsisolatie'!$C54,lucht_zendlokaal,0)+1,FALSE)+IF($D54="neen",0,lucht_privacy)</f>
        <v>48</v>
      </c>
      <c r="W54" s="67">
        <f>VLOOKUP(W$5,kruis_lucht,MATCH('BIN 1.1 Luchtgeluidsisolatie'!$C54,lucht_zendlokaal,0)+1,FALSE)+IF($D54="neen",0,lucht_privacy)</f>
        <v>52</v>
      </c>
      <c r="X54" s="67">
        <f>VLOOKUP(X$5,kruis_lucht,MATCH('BIN 1.1 Luchtgeluidsisolatie'!$C54,lucht_zendlokaal,0)+1,FALSE)+IF($D54="neen",0,lucht_privacy)</f>
        <v>48</v>
      </c>
      <c r="Y54" s="67">
        <f>VLOOKUP(Y$5,kruis_lucht,MATCH('BIN 1.1 Luchtgeluidsisolatie'!$C54,lucht_zendlokaal,0)+1,FALSE)+IF($D54="neen",0,lucht_privacy)</f>
        <v>52</v>
      </c>
      <c r="Z54" s="284">
        <f>VLOOKUP(Z$5,kruis_lucht,MATCH('BIN 1.1 Luchtgeluidsisolatie'!$C54,lucht_zendlokaal,0)+1,FALSE)+IF($D54="neen",0,lucht_privacy)</f>
        <v>52</v>
      </c>
      <c r="AA54" s="284">
        <f>VLOOKUP(AA$5,kruis_lucht,MATCH('BIN 1.1 Luchtgeluidsisolatie'!$C54,lucht_zendlokaal,0)+1,FALSE)+IF($D54="neen",0,lucht_privacy)</f>
        <v>52</v>
      </c>
      <c r="AB54" s="67">
        <f>VLOOKUP(AB$5,kruis_lucht,MATCH('BIN 1.1 Luchtgeluidsisolatie'!$C54,lucht_zendlokaal,0)+1,FALSE)+IF($D54="neen",0,lucht_privacy)</f>
        <v>32</v>
      </c>
      <c r="AC54" s="67">
        <f>VLOOKUP(AC$5,kruis_lucht,MATCH('BIN 1.1 Luchtgeluidsisolatie'!$C54,lucht_zendlokaal,0)+1,FALSE)+IF($D54="neen",0,lucht_privacy)</f>
        <v>44</v>
      </c>
      <c r="AD54" s="67">
        <f>VLOOKUP(AD$5,kruis_lucht,MATCH('BIN 1.1 Luchtgeluidsisolatie'!$C54,lucht_zendlokaal,0)+1,FALSE)+IF($D54="neen",0,lucht_privacy)</f>
        <v>48</v>
      </c>
      <c r="AE54" s="67">
        <f>VLOOKUP(AE$5,kruis_lucht,MATCH('BIN 1.1 Luchtgeluidsisolatie'!$C54,lucht_zendlokaal,0)+1,FALSE)+IF($D54="neen",0,lucht_privacy)</f>
        <v>48</v>
      </c>
      <c r="AF54" s="67">
        <f>VLOOKUP(AF$5,kruis_lucht,MATCH('BIN 1.1 Luchtgeluidsisolatie'!$C54,lucht_zendlokaal,0)+1,FALSE)+IF($D54="neen",0,lucht_privacy)</f>
        <v>48</v>
      </c>
      <c r="AG54" s="67">
        <f>VLOOKUP(AG$5,kruis_lucht,MATCH('BIN 1.1 Luchtgeluidsisolatie'!$C54,lucht_zendlokaal,0)+1,FALSE)+IF($D54="neen",0,lucht_privacy)</f>
        <v>32</v>
      </c>
      <c r="AH54" s="67">
        <f>VLOOKUP(AH$5,kruis_lucht,MATCH('BIN 1.1 Luchtgeluidsisolatie'!$C54,lucht_zendlokaal,0)+1,FALSE)+IF($D54="neen",0,lucht_privacy)</f>
        <v>44</v>
      </c>
      <c r="AI54" s="67">
        <f>VLOOKUP(AI$5,kruis_lucht,MATCH('BIN 1.1 Luchtgeluidsisolatie'!$C54,lucht_zendlokaal,0)+1,FALSE)+IF($D54="neen",0,lucht_privacy)</f>
        <v>48</v>
      </c>
      <c r="AJ54" s="67">
        <f>VLOOKUP(AJ$5,kruis_lucht,MATCH('BIN 1.1 Luchtgeluidsisolatie'!$C54,lucht_zendlokaal,0)+1,FALSE)+IF($D54="neen",0,lucht_privacy)</f>
        <v>32</v>
      </c>
      <c r="AK54" s="67">
        <f>VLOOKUP(AK$5,kruis_lucht,MATCH('BIN 1.1 Luchtgeluidsisolatie'!$C54,lucht_zendlokaal,0)+1,FALSE)+IF($D54="neen",0,lucht_privacy)</f>
        <v>48</v>
      </c>
      <c r="AL54" s="67">
        <f>VLOOKUP(AL$5,kruis_lucht,MATCH('BIN 1.1 Luchtgeluidsisolatie'!$C54,lucht_zendlokaal,0)+1,FALSE)+IF($D54="neen",0,lucht_privacy)</f>
        <v>48</v>
      </c>
      <c r="AM54" s="67">
        <f>VLOOKUP(AM$5,kruis_lucht,MATCH('BIN 1.1 Luchtgeluidsisolatie'!$C54,lucht_zendlokaal,0)+1,FALSE)+IF($D54="neen",0,lucht_privacy)</f>
        <v>48</v>
      </c>
      <c r="AN54" s="67">
        <f>VLOOKUP(AN$5,kruis_lucht,MATCH('BIN 1.1 Luchtgeluidsisolatie'!$C54,lucht_zendlokaal,0)+1,FALSE)+IF($D54="neen",0,lucht_privacy)</f>
        <v>44</v>
      </c>
      <c r="AO54" s="67">
        <f>VLOOKUP(AO$5,kruis_lucht,MATCH('BIN 1.1 Luchtgeluidsisolatie'!$C54,lucht_zendlokaal,0)+1,FALSE)+IF($D54="neen",0,lucht_privacy)</f>
        <v>44</v>
      </c>
      <c r="AP54" s="67">
        <f>VLOOKUP(AP$5,kruis_lucht,MATCH('BIN 1.1 Luchtgeluidsisolatie'!$C54,lucht_zendlokaal,0)+1,FALSE)+IF($D54="neen",0,lucht_privacy)</f>
        <v>52</v>
      </c>
      <c r="AQ54" s="67">
        <f>VLOOKUP(AQ$5,kruis_lucht,MATCH('BIN 1.1 Luchtgeluidsisolatie'!$C54,lucht_zendlokaal,0)+1,FALSE)+IF($D54="neen",0,lucht_privacy)</f>
        <v>44</v>
      </c>
      <c r="AR54" s="67">
        <f>VLOOKUP(AR$5,kruis_lucht,MATCH('BIN 1.1 Luchtgeluidsisolatie'!$C54,lucht_zendlokaal,0)+1,FALSE)+IF($D54="neen",0,lucht_privacy)</f>
        <v>44</v>
      </c>
      <c r="AS54" s="67">
        <f>VLOOKUP(AS$5,kruis_lucht,MATCH('BIN 1.1 Luchtgeluidsisolatie'!$C54,lucht_zendlokaal,0)+1,FALSE)+IF($D54="neen",0,lucht_privacy)</f>
        <v>48</v>
      </c>
      <c r="AT54" s="67">
        <f>VLOOKUP(AT$5,kruis_lucht,MATCH('BIN 1.1 Luchtgeluidsisolatie'!$C54,lucht_zendlokaal,0)+1,FALSE)+IF($D54="neen",0,lucht_privacy)</f>
        <v>32</v>
      </c>
      <c r="AU54" s="67"/>
      <c r="AV54" s="260"/>
      <c r="AW54" s="67">
        <f>VLOOKUP(AW$5,kruis_lucht,MATCH('BIN 1.1 Luchtgeluidsisolatie'!$C54,lucht_zendlokaal,0)+1,FALSE)+IF($D54="neen",0,lucht_privacy)</f>
        <v>32</v>
      </c>
      <c r="AX54" s="67">
        <f>VLOOKUP(AX$5,kruis_lucht,MATCH('BIN 1.1 Luchtgeluidsisolatie'!$C54,lucht_zendlokaal,0)+1,FALSE)+IF($D54="neen",0,lucht_privacy)</f>
        <v>52</v>
      </c>
      <c r="AY54" s="67">
        <f>VLOOKUP(AY$5,kruis_lucht,MATCH('BIN 1.1 Luchtgeluidsisolatie'!$C54,lucht_zendlokaal,0)+1,FALSE)+IF($D54="neen",0,lucht_privacy)</f>
        <v>32</v>
      </c>
      <c r="AZ54" s="67">
        <f>VLOOKUP(AZ$5,kruis_lucht,MATCH('BIN 1.1 Luchtgeluidsisolatie'!$C54,lucht_zendlokaal,0)+1,FALSE)+IF($D54="neen",0,lucht_privacy)</f>
        <v>44</v>
      </c>
      <c r="BA54" s="67">
        <f>VLOOKUP(BA$5,kruis_lucht,MATCH('BIN 1.1 Luchtgeluidsisolatie'!$C54,lucht_zendlokaal,0)+1,FALSE)+IF($D54="neen",0,lucht_privacy)</f>
        <v>32</v>
      </c>
      <c r="BB54" s="67">
        <f>VLOOKUP(BB$5,kruis_lucht,MATCH('BIN 1.1 Luchtgeluidsisolatie'!$C54,lucht_zendlokaal,0)+1,FALSE)+IF($D54="neen",0,lucht_privacy)</f>
        <v>32</v>
      </c>
    </row>
    <row r="55" spans="1:54" s="280" customFormat="1">
      <c r="A55" s="282"/>
      <c r="B55" s="359"/>
      <c r="C55" s="276"/>
      <c r="D55" s="276"/>
      <c r="E55" s="276"/>
      <c r="F55" s="277"/>
      <c r="G55" s="278">
        <f t="shared" ref="G55:K55" si="130">G54+lucht_verhoogd</f>
        <v>48</v>
      </c>
      <c r="H55" s="278">
        <f t="shared" si="130"/>
        <v>48</v>
      </c>
      <c r="I55" s="278">
        <f t="shared" si="130"/>
        <v>52</v>
      </c>
      <c r="J55" s="278">
        <f t="shared" si="130"/>
        <v>52</v>
      </c>
      <c r="K55" s="278">
        <f t="shared" si="130"/>
        <v>56</v>
      </c>
      <c r="L55" s="278">
        <f t="shared" ref="L55:R55" si="131">L54+lucht_verhoogd</f>
        <v>48</v>
      </c>
      <c r="M55" s="278">
        <f t="shared" si="131"/>
        <v>36</v>
      </c>
      <c r="N55" s="278">
        <f t="shared" si="131"/>
        <v>36</v>
      </c>
      <c r="O55" s="278">
        <f t="shared" si="131"/>
        <v>36</v>
      </c>
      <c r="P55" s="278">
        <f t="shared" si="131"/>
        <v>36</v>
      </c>
      <c r="Q55" s="278">
        <f t="shared" si="131"/>
        <v>36</v>
      </c>
      <c r="R55" s="278">
        <f t="shared" si="131"/>
        <v>36</v>
      </c>
      <c r="S55" s="278"/>
      <c r="T55" s="279"/>
      <c r="U55" s="278">
        <f t="shared" ref="U55:AT55" si="132">U54+lucht_verhoogd</f>
        <v>52</v>
      </c>
      <c r="V55" s="278">
        <f t="shared" si="132"/>
        <v>52</v>
      </c>
      <c r="W55" s="278">
        <f t="shared" si="132"/>
        <v>56</v>
      </c>
      <c r="X55" s="278">
        <f t="shared" si="132"/>
        <v>52</v>
      </c>
      <c r="Y55" s="278">
        <f t="shared" ref="Y55" si="133">Y54+lucht_verhoogd</f>
        <v>56</v>
      </c>
      <c r="Z55" s="286">
        <f t="shared" si="132"/>
        <v>56</v>
      </c>
      <c r="AA55" s="286">
        <f t="shared" si="132"/>
        <v>56</v>
      </c>
      <c r="AB55" s="278">
        <f t="shared" si="132"/>
        <v>36</v>
      </c>
      <c r="AC55" s="278">
        <f t="shared" si="132"/>
        <v>48</v>
      </c>
      <c r="AD55" s="278">
        <f t="shared" si="132"/>
        <v>52</v>
      </c>
      <c r="AE55" s="278">
        <f t="shared" si="132"/>
        <v>52</v>
      </c>
      <c r="AF55" s="278">
        <f t="shared" si="132"/>
        <v>52</v>
      </c>
      <c r="AG55" s="278">
        <f t="shared" si="132"/>
        <v>36</v>
      </c>
      <c r="AH55" s="278">
        <f t="shared" si="132"/>
        <v>48</v>
      </c>
      <c r="AI55" s="278">
        <f t="shared" si="132"/>
        <v>52</v>
      </c>
      <c r="AJ55" s="278">
        <f t="shared" si="132"/>
        <v>36</v>
      </c>
      <c r="AK55" s="278">
        <f t="shared" si="132"/>
        <v>52</v>
      </c>
      <c r="AL55" s="278">
        <f t="shared" si="132"/>
        <v>52</v>
      </c>
      <c r="AM55" s="278">
        <f t="shared" si="132"/>
        <v>52</v>
      </c>
      <c r="AN55" s="278">
        <f t="shared" si="132"/>
        <v>48</v>
      </c>
      <c r="AO55" s="278">
        <f t="shared" si="132"/>
        <v>48</v>
      </c>
      <c r="AP55" s="278">
        <f t="shared" si="132"/>
        <v>56</v>
      </c>
      <c r="AQ55" s="278">
        <f t="shared" si="132"/>
        <v>48</v>
      </c>
      <c r="AR55" s="278">
        <f t="shared" si="132"/>
        <v>48</v>
      </c>
      <c r="AS55" s="278">
        <f t="shared" si="132"/>
        <v>52</v>
      </c>
      <c r="AT55" s="278">
        <f t="shared" si="132"/>
        <v>36</v>
      </c>
      <c r="AV55" s="281"/>
      <c r="AW55" s="278">
        <f t="shared" ref="AW55:BB55" si="134">AW54+lucht_verhoogd</f>
        <v>36</v>
      </c>
      <c r="AX55" s="278">
        <f t="shared" si="134"/>
        <v>56</v>
      </c>
      <c r="AY55" s="278">
        <f t="shared" si="134"/>
        <v>36</v>
      </c>
      <c r="AZ55" s="278">
        <f t="shared" si="134"/>
        <v>48</v>
      </c>
      <c r="BA55" s="278">
        <f t="shared" si="134"/>
        <v>36</v>
      </c>
      <c r="BB55" s="278">
        <f t="shared" si="134"/>
        <v>36</v>
      </c>
    </row>
    <row r="56" spans="1:54" s="126" customFormat="1">
      <c r="A56" s="262"/>
      <c r="B56" s="359" t="s">
        <v>122</v>
      </c>
      <c r="C56" s="267" t="str">
        <f>VLOOKUP(B56,lokalentabel,5,FALSE)</f>
        <v>hoog</v>
      </c>
      <c r="D56" s="267" t="str">
        <f>VLOOKUP(B56,lokalentabel,7,FALSE)</f>
        <v>ja</v>
      </c>
      <c r="E56" s="258"/>
      <c r="F56" s="259"/>
      <c r="G56" s="67">
        <f>VLOOKUP(G$5,kruis_lucht,MATCH('BIN 1.1 Luchtgeluidsisolatie'!$C56,lucht_zendlokaal,0)+1,FALSE)+IF($D56="neen",0,lucht_privacy)</f>
        <v>48</v>
      </c>
      <c r="H56" s="67">
        <f>VLOOKUP(H$5,kruis_lucht,MATCH('BIN 1.1 Luchtgeluidsisolatie'!$C56,lucht_zendlokaal,0)+1,FALSE)+IF($D56="neen",0,lucht_privacy)</f>
        <v>48</v>
      </c>
      <c r="I56" s="67">
        <f>VLOOKUP(I$5,kruis_lucht,MATCH('BIN 1.1 Luchtgeluidsisolatie'!$C56,lucht_zendlokaal,0)+1,FALSE)+IF($D56="neen",0,lucht_privacy)</f>
        <v>52</v>
      </c>
      <c r="J56" s="67">
        <f>VLOOKUP(J$5,kruis_lucht,MATCH('BIN 1.1 Luchtgeluidsisolatie'!$C56,lucht_zendlokaal,0)+1,FALSE)+IF($D56="neen",0,lucht_privacy)</f>
        <v>52</v>
      </c>
      <c r="K56" s="67">
        <f>VLOOKUP(K$5,kruis_lucht,MATCH('BIN 1.1 Luchtgeluidsisolatie'!$C56,lucht_zendlokaal,0)+1,FALSE)+IF($D56="neen",0,lucht_privacy)</f>
        <v>56</v>
      </c>
      <c r="L56" s="67">
        <f>VLOOKUP(L$5,kruis_lucht,MATCH('BIN 1.1 Luchtgeluidsisolatie'!$C56,lucht_zendlokaal,0)+1,FALSE)+IF($D56="neen",0,lucht_privacy)</f>
        <v>48</v>
      </c>
      <c r="M56" s="67">
        <f>VLOOKUP(M$5,kruis_lucht,MATCH('BIN 1.1 Luchtgeluidsisolatie'!$C56,lucht_zendlokaal,0)+1,FALSE)+IF($D56="neen",0,lucht_privacy)</f>
        <v>36</v>
      </c>
      <c r="N56" s="67">
        <f>VLOOKUP(N$5,kruis_lucht,MATCH('BIN 1.1 Luchtgeluidsisolatie'!$C56,lucht_zendlokaal,0)+1,FALSE)+IF($D56="neen",0,lucht_privacy)</f>
        <v>36</v>
      </c>
      <c r="O56" s="67">
        <f>VLOOKUP(O$5,kruis_lucht,MATCH('BIN 1.1 Luchtgeluidsisolatie'!$C56,lucht_zendlokaal,0)+1,FALSE)+IF($D56="neen",0,lucht_privacy)</f>
        <v>36</v>
      </c>
      <c r="P56" s="67">
        <f>VLOOKUP(P$5,kruis_lucht,MATCH('BIN 1.1 Luchtgeluidsisolatie'!$C56,lucht_zendlokaal,0)+1,FALSE)+IF($D56="neen",0,lucht_privacy)</f>
        <v>36</v>
      </c>
      <c r="Q56" s="67">
        <f>VLOOKUP(Q$5,kruis_lucht,MATCH('BIN 1.1 Luchtgeluidsisolatie'!$C56,lucht_zendlokaal,0)+1,FALSE)+IF($D56="neen",0,lucht_privacy)</f>
        <v>36</v>
      </c>
      <c r="R56" s="67">
        <f>VLOOKUP(R$5,kruis_lucht,MATCH('BIN 1.1 Luchtgeluidsisolatie'!$C56,lucht_zendlokaal,0)+1,FALSE)+IF($D56="neen",0,lucht_privacy)</f>
        <v>36</v>
      </c>
      <c r="S56" s="67"/>
      <c r="T56" s="260"/>
      <c r="U56" s="67">
        <f>VLOOKUP(U$5,kruis_lucht,MATCH('BIN 1.1 Luchtgeluidsisolatie'!$C56,lucht_zendlokaal,0)+1,FALSE)+IF($D56="neen",0,lucht_privacy)</f>
        <v>52</v>
      </c>
      <c r="V56" s="67">
        <f>VLOOKUP(V$5,kruis_lucht,MATCH('BIN 1.1 Luchtgeluidsisolatie'!$C56,lucht_zendlokaal,0)+1,FALSE)+IF($D56="neen",0,lucht_privacy)</f>
        <v>52</v>
      </c>
      <c r="W56" s="67">
        <f>VLOOKUP(W$5,kruis_lucht,MATCH('BIN 1.1 Luchtgeluidsisolatie'!$C56,lucht_zendlokaal,0)+1,FALSE)+IF($D56="neen",0,lucht_privacy)</f>
        <v>56</v>
      </c>
      <c r="X56" s="67">
        <f>VLOOKUP(X$5,kruis_lucht,MATCH('BIN 1.1 Luchtgeluidsisolatie'!$C56,lucht_zendlokaal,0)+1,FALSE)+IF($D56="neen",0,lucht_privacy)</f>
        <v>52</v>
      </c>
      <c r="Y56" s="67">
        <f>VLOOKUP(Y$5,kruis_lucht,MATCH('BIN 1.1 Luchtgeluidsisolatie'!$C56,lucht_zendlokaal,0)+1,FALSE)+IF($D56="neen",0,lucht_privacy)</f>
        <v>56</v>
      </c>
      <c r="Z56" s="284">
        <f>VLOOKUP(Z$5,kruis_lucht,MATCH('BIN 1.1 Luchtgeluidsisolatie'!$C56,lucht_zendlokaal,0)+1,FALSE)+IF($D56="neen",0,lucht_privacy)</f>
        <v>56</v>
      </c>
      <c r="AA56" s="284">
        <f>VLOOKUP(AA$5,kruis_lucht,MATCH('BIN 1.1 Luchtgeluidsisolatie'!$C56,lucht_zendlokaal,0)+1,FALSE)+IF($D56="neen",0,lucht_privacy)</f>
        <v>56</v>
      </c>
      <c r="AB56" s="67">
        <f>VLOOKUP(AB$5,kruis_lucht,MATCH('BIN 1.1 Luchtgeluidsisolatie'!$C56,lucht_zendlokaal,0)+1,FALSE)+IF($D56="neen",0,lucht_privacy)</f>
        <v>36</v>
      </c>
      <c r="AC56" s="67">
        <f>VLOOKUP(AC$5,kruis_lucht,MATCH('BIN 1.1 Luchtgeluidsisolatie'!$C56,lucht_zendlokaal,0)+1,FALSE)+IF($D56="neen",0,lucht_privacy)</f>
        <v>48</v>
      </c>
      <c r="AD56" s="67">
        <f>VLOOKUP(AD$5,kruis_lucht,MATCH('BIN 1.1 Luchtgeluidsisolatie'!$C56,lucht_zendlokaal,0)+1,FALSE)+IF($D56="neen",0,lucht_privacy)</f>
        <v>52</v>
      </c>
      <c r="AE56" s="67">
        <f>VLOOKUP(AE$5,kruis_lucht,MATCH('BIN 1.1 Luchtgeluidsisolatie'!$C56,lucht_zendlokaal,0)+1,FALSE)+IF($D56="neen",0,lucht_privacy)</f>
        <v>52</v>
      </c>
      <c r="AF56" s="67">
        <f>VLOOKUP(AF$5,kruis_lucht,MATCH('BIN 1.1 Luchtgeluidsisolatie'!$C56,lucht_zendlokaal,0)+1,FALSE)+IF($D56="neen",0,lucht_privacy)</f>
        <v>52</v>
      </c>
      <c r="AG56" s="67">
        <f>VLOOKUP(AG$5,kruis_lucht,MATCH('BIN 1.1 Luchtgeluidsisolatie'!$C56,lucht_zendlokaal,0)+1,FALSE)+IF($D56="neen",0,lucht_privacy)</f>
        <v>36</v>
      </c>
      <c r="AH56" s="67">
        <f>VLOOKUP(AH$5,kruis_lucht,MATCH('BIN 1.1 Luchtgeluidsisolatie'!$C56,lucht_zendlokaal,0)+1,FALSE)+IF($D56="neen",0,lucht_privacy)</f>
        <v>48</v>
      </c>
      <c r="AI56" s="67">
        <f>VLOOKUP(AI$5,kruis_lucht,MATCH('BIN 1.1 Luchtgeluidsisolatie'!$C56,lucht_zendlokaal,0)+1,FALSE)+IF($D56="neen",0,lucht_privacy)</f>
        <v>52</v>
      </c>
      <c r="AJ56" s="67">
        <f>VLOOKUP(AJ$5,kruis_lucht,MATCH('BIN 1.1 Luchtgeluidsisolatie'!$C56,lucht_zendlokaal,0)+1,FALSE)+IF($D56="neen",0,lucht_privacy)</f>
        <v>36</v>
      </c>
      <c r="AK56" s="67">
        <f>VLOOKUP(AK$5,kruis_lucht,MATCH('BIN 1.1 Luchtgeluidsisolatie'!$C56,lucht_zendlokaal,0)+1,FALSE)+IF($D56="neen",0,lucht_privacy)</f>
        <v>52</v>
      </c>
      <c r="AL56" s="67">
        <f>VLOOKUP(AL$5,kruis_lucht,MATCH('BIN 1.1 Luchtgeluidsisolatie'!$C56,lucht_zendlokaal,0)+1,FALSE)+IF($D56="neen",0,lucht_privacy)</f>
        <v>52</v>
      </c>
      <c r="AM56" s="67">
        <f>VLOOKUP(AM$5,kruis_lucht,MATCH('BIN 1.1 Luchtgeluidsisolatie'!$C56,lucht_zendlokaal,0)+1,FALSE)+IF($D56="neen",0,lucht_privacy)</f>
        <v>52</v>
      </c>
      <c r="AN56" s="67">
        <f>VLOOKUP(AN$5,kruis_lucht,MATCH('BIN 1.1 Luchtgeluidsisolatie'!$C56,lucht_zendlokaal,0)+1,FALSE)+IF($D56="neen",0,lucht_privacy)</f>
        <v>48</v>
      </c>
      <c r="AO56" s="67">
        <f>VLOOKUP(AO$5,kruis_lucht,MATCH('BIN 1.1 Luchtgeluidsisolatie'!$C56,lucht_zendlokaal,0)+1,FALSE)+IF($D56="neen",0,lucht_privacy)</f>
        <v>48</v>
      </c>
      <c r="AP56" s="67">
        <f>VLOOKUP(AP$5,kruis_lucht,MATCH('BIN 1.1 Luchtgeluidsisolatie'!$C56,lucht_zendlokaal,0)+1,FALSE)+IF($D56="neen",0,lucht_privacy)</f>
        <v>56</v>
      </c>
      <c r="AQ56" s="67">
        <f>VLOOKUP(AQ$5,kruis_lucht,MATCH('BIN 1.1 Luchtgeluidsisolatie'!$C56,lucht_zendlokaal,0)+1,FALSE)+IF($D56="neen",0,lucht_privacy)</f>
        <v>48</v>
      </c>
      <c r="AR56" s="67">
        <f>VLOOKUP(AR$5,kruis_lucht,MATCH('BIN 1.1 Luchtgeluidsisolatie'!$C56,lucht_zendlokaal,0)+1,FALSE)+IF($D56="neen",0,lucht_privacy)</f>
        <v>48</v>
      </c>
      <c r="AS56" s="67">
        <f>VLOOKUP(AS$5,kruis_lucht,MATCH('BIN 1.1 Luchtgeluidsisolatie'!$C56,lucht_zendlokaal,0)+1,FALSE)+IF($D56="neen",0,lucht_privacy)</f>
        <v>52</v>
      </c>
      <c r="AT56" s="67">
        <f>VLOOKUP(AT$5,kruis_lucht,MATCH('BIN 1.1 Luchtgeluidsisolatie'!$C56,lucht_zendlokaal,0)+1,FALSE)+IF($D56="neen",0,lucht_privacy)</f>
        <v>36</v>
      </c>
      <c r="AU56" s="67"/>
      <c r="AV56" s="260"/>
      <c r="AW56" s="67">
        <f>VLOOKUP(AW$5,kruis_lucht,MATCH('BIN 1.1 Luchtgeluidsisolatie'!$C56,lucht_zendlokaal,0)+1,FALSE)+IF($D56="neen",0,lucht_privacy)</f>
        <v>36</v>
      </c>
      <c r="AX56" s="67">
        <f>VLOOKUP(AX$5,kruis_lucht,MATCH('BIN 1.1 Luchtgeluidsisolatie'!$C56,lucht_zendlokaal,0)+1,FALSE)+IF($D56="neen",0,lucht_privacy)</f>
        <v>56</v>
      </c>
      <c r="AY56" s="67">
        <f>VLOOKUP(AY$5,kruis_lucht,MATCH('BIN 1.1 Luchtgeluidsisolatie'!$C56,lucht_zendlokaal,0)+1,FALSE)+IF($D56="neen",0,lucht_privacy)</f>
        <v>36</v>
      </c>
      <c r="AZ56" s="67">
        <f>VLOOKUP(AZ$5,kruis_lucht,MATCH('BIN 1.1 Luchtgeluidsisolatie'!$C56,lucht_zendlokaal,0)+1,FALSE)+IF($D56="neen",0,lucht_privacy)</f>
        <v>48</v>
      </c>
      <c r="BA56" s="67">
        <f>VLOOKUP(BA$5,kruis_lucht,MATCH('BIN 1.1 Luchtgeluidsisolatie'!$C56,lucht_zendlokaal,0)+1,FALSE)+IF($D56="neen",0,lucht_privacy)</f>
        <v>36</v>
      </c>
      <c r="BB56" s="67">
        <f>VLOOKUP(BB$5,kruis_lucht,MATCH('BIN 1.1 Luchtgeluidsisolatie'!$C56,lucht_zendlokaal,0)+1,FALSE)+IF($D56="neen",0,lucht_privacy)</f>
        <v>36</v>
      </c>
    </row>
    <row r="57" spans="1:54" s="280" customFormat="1">
      <c r="A57" s="282"/>
      <c r="B57" s="359"/>
      <c r="C57" s="276"/>
      <c r="D57" s="276"/>
      <c r="E57" s="276"/>
      <c r="F57" s="277"/>
      <c r="G57" s="278">
        <f t="shared" ref="G57:R57" si="135">G56+lucht_verhoogd</f>
        <v>52</v>
      </c>
      <c r="H57" s="278">
        <f t="shared" si="135"/>
        <v>52</v>
      </c>
      <c r="I57" s="278">
        <f t="shared" si="135"/>
        <v>56</v>
      </c>
      <c r="J57" s="278">
        <f t="shared" si="135"/>
        <v>56</v>
      </c>
      <c r="K57" s="278">
        <f t="shared" si="135"/>
        <v>60</v>
      </c>
      <c r="L57" s="278">
        <f t="shared" si="135"/>
        <v>52</v>
      </c>
      <c r="M57" s="278">
        <f t="shared" si="135"/>
        <v>40</v>
      </c>
      <c r="N57" s="278">
        <f t="shared" si="135"/>
        <v>40</v>
      </c>
      <c r="O57" s="278">
        <f t="shared" si="135"/>
        <v>40</v>
      </c>
      <c r="P57" s="278">
        <f t="shared" si="135"/>
        <v>40</v>
      </c>
      <c r="Q57" s="278">
        <f t="shared" si="135"/>
        <v>40</v>
      </c>
      <c r="R57" s="278">
        <f t="shared" si="135"/>
        <v>40</v>
      </c>
      <c r="S57" s="278"/>
      <c r="T57" s="279"/>
      <c r="U57" s="278">
        <f t="shared" ref="U57:AT57" si="136">U56+lucht_verhoogd</f>
        <v>56</v>
      </c>
      <c r="V57" s="278">
        <f t="shared" si="136"/>
        <v>56</v>
      </c>
      <c r="W57" s="278">
        <f t="shared" si="136"/>
        <v>60</v>
      </c>
      <c r="X57" s="278">
        <f t="shared" si="136"/>
        <v>56</v>
      </c>
      <c r="Y57" s="278">
        <f t="shared" ref="Y57" si="137">Y56+lucht_verhoogd</f>
        <v>60</v>
      </c>
      <c r="Z57" s="286">
        <f t="shared" si="136"/>
        <v>60</v>
      </c>
      <c r="AA57" s="286">
        <f t="shared" si="136"/>
        <v>60</v>
      </c>
      <c r="AB57" s="278">
        <f t="shared" si="136"/>
        <v>40</v>
      </c>
      <c r="AC57" s="278">
        <f t="shared" si="136"/>
        <v>52</v>
      </c>
      <c r="AD57" s="278">
        <f t="shared" si="136"/>
        <v>56</v>
      </c>
      <c r="AE57" s="278">
        <f t="shared" si="136"/>
        <v>56</v>
      </c>
      <c r="AF57" s="278">
        <f t="shared" si="136"/>
        <v>56</v>
      </c>
      <c r="AG57" s="278">
        <f t="shared" si="136"/>
        <v>40</v>
      </c>
      <c r="AH57" s="278">
        <f t="shared" si="136"/>
        <v>52</v>
      </c>
      <c r="AI57" s="278">
        <f t="shared" si="136"/>
        <v>56</v>
      </c>
      <c r="AJ57" s="278">
        <f t="shared" si="136"/>
        <v>40</v>
      </c>
      <c r="AK57" s="278">
        <f t="shared" si="136"/>
        <v>56</v>
      </c>
      <c r="AL57" s="278">
        <f t="shared" si="136"/>
        <v>56</v>
      </c>
      <c r="AM57" s="278">
        <f t="shared" si="136"/>
        <v>56</v>
      </c>
      <c r="AN57" s="278">
        <f t="shared" si="136"/>
        <v>52</v>
      </c>
      <c r="AO57" s="278">
        <f t="shared" si="136"/>
        <v>52</v>
      </c>
      <c r="AP57" s="278">
        <f t="shared" si="136"/>
        <v>60</v>
      </c>
      <c r="AQ57" s="278">
        <f t="shared" si="136"/>
        <v>52</v>
      </c>
      <c r="AR57" s="278">
        <f t="shared" si="136"/>
        <v>52</v>
      </c>
      <c r="AS57" s="278">
        <f t="shared" si="136"/>
        <v>56</v>
      </c>
      <c r="AT57" s="278">
        <f t="shared" si="136"/>
        <v>40</v>
      </c>
      <c r="AV57" s="281"/>
      <c r="AW57" s="278">
        <f t="shared" ref="AW57:BB57" si="138">AW56+lucht_verhoogd</f>
        <v>40</v>
      </c>
      <c r="AX57" s="278">
        <f t="shared" si="138"/>
        <v>60</v>
      </c>
      <c r="AY57" s="278">
        <f t="shared" si="138"/>
        <v>40</v>
      </c>
      <c r="AZ57" s="278">
        <f t="shared" si="138"/>
        <v>52</v>
      </c>
      <c r="BA57" s="278">
        <f t="shared" si="138"/>
        <v>40</v>
      </c>
      <c r="BB57" s="278">
        <f t="shared" si="138"/>
        <v>40</v>
      </c>
    </row>
    <row r="58" spans="1:54" s="126" customFormat="1">
      <c r="A58" s="262"/>
      <c r="B58" s="359" t="s">
        <v>94</v>
      </c>
      <c r="C58" s="267" t="str">
        <f>VLOOKUP(B58,lokalentabel,5,FALSE)</f>
        <v>normaal</v>
      </c>
      <c r="D58" s="267" t="str">
        <f>VLOOKUP(B58,lokalentabel,7,FALSE)</f>
        <v>ja</v>
      </c>
      <c r="E58" s="258"/>
      <c r="F58" s="259"/>
      <c r="G58" s="67">
        <f>VLOOKUP(G$5,kruis_lucht,MATCH('BIN 1.1 Luchtgeluidsisolatie'!$C58,lucht_zendlokaal,0)+1,FALSE)+IF($D58="neen",0,lucht_privacy)</f>
        <v>44</v>
      </c>
      <c r="H58" s="67">
        <f>VLOOKUP(H$5,kruis_lucht,MATCH('BIN 1.1 Luchtgeluidsisolatie'!$C58,lucht_zendlokaal,0)+1,FALSE)+IF($D58="neen",0,lucht_privacy)</f>
        <v>44</v>
      </c>
      <c r="I58" s="67">
        <f>VLOOKUP(I$5,kruis_lucht,MATCH('BIN 1.1 Luchtgeluidsisolatie'!$C58,lucht_zendlokaal,0)+1,FALSE)+IF($D58="neen",0,lucht_privacy)</f>
        <v>48</v>
      </c>
      <c r="J58" s="67">
        <f>VLOOKUP(J$5,kruis_lucht,MATCH('BIN 1.1 Luchtgeluidsisolatie'!$C58,lucht_zendlokaal,0)+1,FALSE)+IF($D58="neen",0,lucht_privacy)</f>
        <v>48</v>
      </c>
      <c r="K58" s="67">
        <f>VLOOKUP(K$5,kruis_lucht,MATCH('BIN 1.1 Luchtgeluidsisolatie'!$C58,lucht_zendlokaal,0)+1,FALSE)+IF($D58="neen",0,lucht_privacy)</f>
        <v>52</v>
      </c>
      <c r="L58" s="67">
        <f>VLOOKUP(L$5,kruis_lucht,MATCH('BIN 1.1 Luchtgeluidsisolatie'!$C58,lucht_zendlokaal,0)+1,FALSE)+IF($D58="neen",0,lucht_privacy)</f>
        <v>44</v>
      </c>
      <c r="M58" s="67">
        <f>VLOOKUP(M$5,kruis_lucht,MATCH('BIN 1.1 Luchtgeluidsisolatie'!$C58,lucht_zendlokaal,0)+1,FALSE)+IF($D58="neen",0,lucht_privacy)</f>
        <v>32</v>
      </c>
      <c r="N58" s="67">
        <f>VLOOKUP(N$5,kruis_lucht,MATCH('BIN 1.1 Luchtgeluidsisolatie'!$C58,lucht_zendlokaal,0)+1,FALSE)+IF($D58="neen",0,lucht_privacy)</f>
        <v>32</v>
      </c>
      <c r="O58" s="67">
        <f>VLOOKUP(O$5,kruis_lucht,MATCH('BIN 1.1 Luchtgeluidsisolatie'!$C58,lucht_zendlokaal,0)+1,FALSE)+IF($D58="neen",0,lucht_privacy)</f>
        <v>32</v>
      </c>
      <c r="P58" s="67">
        <f>VLOOKUP(P$5,kruis_lucht,MATCH('BIN 1.1 Luchtgeluidsisolatie'!$C58,lucht_zendlokaal,0)+1,FALSE)+IF($D58="neen",0,lucht_privacy)</f>
        <v>32</v>
      </c>
      <c r="Q58" s="67">
        <f>VLOOKUP(Q$5,kruis_lucht,MATCH('BIN 1.1 Luchtgeluidsisolatie'!$C58,lucht_zendlokaal,0)+1,FALSE)+IF($D58="neen",0,lucht_privacy)</f>
        <v>32</v>
      </c>
      <c r="R58" s="67">
        <f>VLOOKUP(R$5,kruis_lucht,MATCH('BIN 1.1 Luchtgeluidsisolatie'!$C58,lucht_zendlokaal,0)+1,FALSE)+IF($D58="neen",0,lucht_privacy)</f>
        <v>32</v>
      </c>
      <c r="S58" s="67"/>
      <c r="T58" s="260"/>
      <c r="U58" s="67">
        <f>VLOOKUP(U$5,kruis_lucht,MATCH('BIN 1.1 Luchtgeluidsisolatie'!$C58,lucht_zendlokaal,0)+1,FALSE)+IF($D58="neen",0,lucht_privacy)</f>
        <v>48</v>
      </c>
      <c r="V58" s="67">
        <f>VLOOKUP(V$5,kruis_lucht,MATCH('BIN 1.1 Luchtgeluidsisolatie'!$C58,lucht_zendlokaal,0)+1,FALSE)+IF($D58="neen",0,lucht_privacy)</f>
        <v>48</v>
      </c>
      <c r="W58" s="67">
        <f>VLOOKUP(W$5,kruis_lucht,MATCH('BIN 1.1 Luchtgeluidsisolatie'!$C58,lucht_zendlokaal,0)+1,FALSE)+IF($D58="neen",0,lucht_privacy)</f>
        <v>52</v>
      </c>
      <c r="X58" s="67">
        <f>VLOOKUP(X$5,kruis_lucht,MATCH('BIN 1.1 Luchtgeluidsisolatie'!$C58,lucht_zendlokaal,0)+1,FALSE)+IF($D58="neen",0,lucht_privacy)</f>
        <v>48</v>
      </c>
      <c r="Y58" s="67">
        <f>VLOOKUP(Y$5,kruis_lucht,MATCH('BIN 1.1 Luchtgeluidsisolatie'!$C58,lucht_zendlokaal,0)+1,FALSE)+IF($D58="neen",0,lucht_privacy)</f>
        <v>52</v>
      </c>
      <c r="Z58" s="284">
        <f>VLOOKUP(Z$5,kruis_lucht,MATCH('BIN 1.1 Luchtgeluidsisolatie'!$C58,lucht_zendlokaal,0)+1,FALSE)+IF($D58="neen",0,lucht_privacy)</f>
        <v>52</v>
      </c>
      <c r="AA58" s="284">
        <f>VLOOKUP(AA$5,kruis_lucht,MATCH('BIN 1.1 Luchtgeluidsisolatie'!$C58,lucht_zendlokaal,0)+1,FALSE)+IF($D58="neen",0,lucht_privacy)</f>
        <v>52</v>
      </c>
      <c r="AB58" s="67">
        <f>VLOOKUP(AB$5,kruis_lucht,MATCH('BIN 1.1 Luchtgeluidsisolatie'!$C58,lucht_zendlokaal,0)+1,FALSE)+IF($D58="neen",0,lucht_privacy)</f>
        <v>32</v>
      </c>
      <c r="AC58" s="67">
        <f>VLOOKUP(AC$5,kruis_lucht,MATCH('BIN 1.1 Luchtgeluidsisolatie'!$C58,lucht_zendlokaal,0)+1,FALSE)+IF($D58="neen",0,lucht_privacy)</f>
        <v>44</v>
      </c>
      <c r="AD58" s="67">
        <f>VLOOKUP(AD$5,kruis_lucht,MATCH('BIN 1.1 Luchtgeluidsisolatie'!$C58,lucht_zendlokaal,0)+1,FALSE)+IF($D58="neen",0,lucht_privacy)</f>
        <v>48</v>
      </c>
      <c r="AE58" s="67">
        <f>VLOOKUP(AE$5,kruis_lucht,MATCH('BIN 1.1 Luchtgeluidsisolatie'!$C58,lucht_zendlokaal,0)+1,FALSE)+IF($D58="neen",0,lucht_privacy)</f>
        <v>48</v>
      </c>
      <c r="AF58" s="67">
        <f>VLOOKUP(AF$5,kruis_lucht,MATCH('BIN 1.1 Luchtgeluidsisolatie'!$C58,lucht_zendlokaal,0)+1,FALSE)+IF($D58="neen",0,lucht_privacy)</f>
        <v>48</v>
      </c>
      <c r="AG58" s="67">
        <f>VLOOKUP(AG$5,kruis_lucht,MATCH('BIN 1.1 Luchtgeluidsisolatie'!$C58,lucht_zendlokaal,0)+1,FALSE)+IF($D58="neen",0,lucht_privacy)</f>
        <v>32</v>
      </c>
      <c r="AH58" s="67">
        <f>VLOOKUP(AH$5,kruis_lucht,MATCH('BIN 1.1 Luchtgeluidsisolatie'!$C58,lucht_zendlokaal,0)+1,FALSE)+IF($D58="neen",0,lucht_privacy)</f>
        <v>44</v>
      </c>
      <c r="AI58" s="67">
        <f>VLOOKUP(AI$5,kruis_lucht,MATCH('BIN 1.1 Luchtgeluidsisolatie'!$C58,lucht_zendlokaal,0)+1,FALSE)+IF($D58="neen",0,lucht_privacy)</f>
        <v>48</v>
      </c>
      <c r="AJ58" s="67">
        <f>VLOOKUP(AJ$5,kruis_lucht,MATCH('BIN 1.1 Luchtgeluidsisolatie'!$C58,lucht_zendlokaal,0)+1,FALSE)+IF($D58="neen",0,lucht_privacy)</f>
        <v>32</v>
      </c>
      <c r="AK58" s="67">
        <f>VLOOKUP(AK$5,kruis_lucht,MATCH('BIN 1.1 Luchtgeluidsisolatie'!$C58,lucht_zendlokaal,0)+1,FALSE)+IF($D58="neen",0,lucht_privacy)</f>
        <v>48</v>
      </c>
      <c r="AL58" s="67">
        <f>VLOOKUP(AL$5,kruis_lucht,MATCH('BIN 1.1 Luchtgeluidsisolatie'!$C58,lucht_zendlokaal,0)+1,FALSE)+IF($D58="neen",0,lucht_privacy)</f>
        <v>48</v>
      </c>
      <c r="AM58" s="67">
        <f>VLOOKUP(AM$5,kruis_lucht,MATCH('BIN 1.1 Luchtgeluidsisolatie'!$C58,lucht_zendlokaal,0)+1,FALSE)+IF($D58="neen",0,lucht_privacy)</f>
        <v>48</v>
      </c>
      <c r="AN58" s="67">
        <f>VLOOKUP(AN$5,kruis_lucht,MATCH('BIN 1.1 Luchtgeluidsisolatie'!$C58,lucht_zendlokaal,0)+1,FALSE)+IF($D58="neen",0,lucht_privacy)</f>
        <v>44</v>
      </c>
      <c r="AO58" s="67">
        <f>VLOOKUP(AO$5,kruis_lucht,MATCH('BIN 1.1 Luchtgeluidsisolatie'!$C58,lucht_zendlokaal,0)+1,FALSE)+IF($D58="neen",0,lucht_privacy)</f>
        <v>44</v>
      </c>
      <c r="AP58" s="67">
        <f>VLOOKUP(AP$5,kruis_lucht,MATCH('BIN 1.1 Luchtgeluidsisolatie'!$C58,lucht_zendlokaal,0)+1,FALSE)+IF($D58="neen",0,lucht_privacy)</f>
        <v>52</v>
      </c>
      <c r="AQ58" s="67">
        <f>VLOOKUP(AQ$5,kruis_lucht,MATCH('BIN 1.1 Luchtgeluidsisolatie'!$C58,lucht_zendlokaal,0)+1,FALSE)+IF($D58="neen",0,lucht_privacy)</f>
        <v>44</v>
      </c>
      <c r="AR58" s="67">
        <f>VLOOKUP(AR$5,kruis_lucht,MATCH('BIN 1.1 Luchtgeluidsisolatie'!$C58,lucht_zendlokaal,0)+1,FALSE)+IF($D58="neen",0,lucht_privacy)</f>
        <v>44</v>
      </c>
      <c r="AS58" s="67">
        <f>VLOOKUP(AS$5,kruis_lucht,MATCH('BIN 1.1 Luchtgeluidsisolatie'!$C58,lucht_zendlokaal,0)+1,FALSE)+IF($D58="neen",0,lucht_privacy)</f>
        <v>48</v>
      </c>
      <c r="AT58" s="67">
        <f>VLOOKUP(AT$5,kruis_lucht,MATCH('BIN 1.1 Luchtgeluidsisolatie'!$C58,lucht_zendlokaal,0)+1,FALSE)+IF($D58="neen",0,lucht_privacy)</f>
        <v>32</v>
      </c>
      <c r="AU58" s="67"/>
      <c r="AV58" s="260"/>
      <c r="AW58" s="67">
        <f>VLOOKUP(AW$5,kruis_lucht,MATCH('BIN 1.1 Luchtgeluidsisolatie'!$C58,lucht_zendlokaal,0)+1,FALSE)+IF($D58="neen",0,lucht_privacy)</f>
        <v>32</v>
      </c>
      <c r="AX58" s="67">
        <f>VLOOKUP(AX$5,kruis_lucht,MATCH('BIN 1.1 Luchtgeluidsisolatie'!$C58,lucht_zendlokaal,0)+1,FALSE)+IF($D58="neen",0,lucht_privacy)</f>
        <v>52</v>
      </c>
      <c r="AY58" s="67">
        <f>VLOOKUP(AY$5,kruis_lucht,MATCH('BIN 1.1 Luchtgeluidsisolatie'!$C58,lucht_zendlokaal,0)+1,FALSE)+IF($D58="neen",0,lucht_privacy)</f>
        <v>32</v>
      </c>
      <c r="AZ58" s="67">
        <f>VLOOKUP(AZ$5,kruis_lucht,MATCH('BIN 1.1 Luchtgeluidsisolatie'!$C58,lucht_zendlokaal,0)+1,FALSE)+IF($D58="neen",0,lucht_privacy)</f>
        <v>44</v>
      </c>
      <c r="BA58" s="67">
        <f>VLOOKUP(BA$5,kruis_lucht,MATCH('BIN 1.1 Luchtgeluidsisolatie'!$C58,lucht_zendlokaal,0)+1,FALSE)+IF($D58="neen",0,lucht_privacy)</f>
        <v>32</v>
      </c>
      <c r="BB58" s="67">
        <f>VLOOKUP(BB$5,kruis_lucht,MATCH('BIN 1.1 Luchtgeluidsisolatie'!$C58,lucht_zendlokaal,0)+1,FALSE)+IF($D58="neen",0,lucht_privacy)</f>
        <v>32</v>
      </c>
    </row>
    <row r="59" spans="1:54" s="280" customFormat="1">
      <c r="A59" s="282"/>
      <c r="B59" s="359"/>
      <c r="C59" s="276"/>
      <c r="D59" s="276"/>
      <c r="E59" s="276"/>
      <c r="F59" s="277"/>
      <c r="G59" s="278">
        <f t="shared" ref="G59:R59" si="139">G58+lucht_verhoogd</f>
        <v>48</v>
      </c>
      <c r="H59" s="278">
        <f t="shared" si="139"/>
        <v>48</v>
      </c>
      <c r="I59" s="278">
        <f t="shared" si="139"/>
        <v>52</v>
      </c>
      <c r="J59" s="278">
        <f t="shared" si="139"/>
        <v>52</v>
      </c>
      <c r="K59" s="278">
        <f t="shared" si="139"/>
        <v>56</v>
      </c>
      <c r="L59" s="278">
        <f t="shared" si="139"/>
        <v>48</v>
      </c>
      <c r="M59" s="278">
        <f t="shared" si="139"/>
        <v>36</v>
      </c>
      <c r="N59" s="278">
        <f t="shared" si="139"/>
        <v>36</v>
      </c>
      <c r="O59" s="278">
        <f t="shared" si="139"/>
        <v>36</v>
      </c>
      <c r="P59" s="278">
        <f t="shared" si="139"/>
        <v>36</v>
      </c>
      <c r="Q59" s="278">
        <f t="shared" si="139"/>
        <v>36</v>
      </c>
      <c r="R59" s="278">
        <f t="shared" si="139"/>
        <v>36</v>
      </c>
      <c r="S59" s="278"/>
      <c r="T59" s="279"/>
      <c r="U59" s="278">
        <f t="shared" ref="U59:AT59" si="140">U58+lucht_verhoogd</f>
        <v>52</v>
      </c>
      <c r="V59" s="278">
        <f t="shared" si="140"/>
        <v>52</v>
      </c>
      <c r="W59" s="278">
        <f t="shared" si="140"/>
        <v>56</v>
      </c>
      <c r="X59" s="278">
        <f t="shared" si="140"/>
        <v>52</v>
      </c>
      <c r="Y59" s="278">
        <f t="shared" ref="Y59" si="141">Y58+lucht_verhoogd</f>
        <v>56</v>
      </c>
      <c r="Z59" s="286">
        <f t="shared" si="140"/>
        <v>56</v>
      </c>
      <c r="AA59" s="286">
        <f t="shared" si="140"/>
        <v>56</v>
      </c>
      <c r="AB59" s="278">
        <f t="shared" si="140"/>
        <v>36</v>
      </c>
      <c r="AC59" s="278">
        <f t="shared" si="140"/>
        <v>48</v>
      </c>
      <c r="AD59" s="278">
        <f t="shared" si="140"/>
        <v>52</v>
      </c>
      <c r="AE59" s="278">
        <f t="shared" si="140"/>
        <v>52</v>
      </c>
      <c r="AF59" s="278">
        <f t="shared" si="140"/>
        <v>52</v>
      </c>
      <c r="AG59" s="278">
        <f t="shared" si="140"/>
        <v>36</v>
      </c>
      <c r="AH59" s="278">
        <f t="shared" si="140"/>
        <v>48</v>
      </c>
      <c r="AI59" s="278">
        <f t="shared" si="140"/>
        <v>52</v>
      </c>
      <c r="AJ59" s="278">
        <f t="shared" si="140"/>
        <v>36</v>
      </c>
      <c r="AK59" s="278">
        <f t="shared" si="140"/>
        <v>52</v>
      </c>
      <c r="AL59" s="278">
        <f t="shared" si="140"/>
        <v>52</v>
      </c>
      <c r="AM59" s="278">
        <f t="shared" si="140"/>
        <v>52</v>
      </c>
      <c r="AN59" s="278">
        <f t="shared" si="140"/>
        <v>48</v>
      </c>
      <c r="AO59" s="278">
        <f t="shared" si="140"/>
        <v>48</v>
      </c>
      <c r="AP59" s="278">
        <f t="shared" si="140"/>
        <v>56</v>
      </c>
      <c r="AQ59" s="278">
        <f t="shared" si="140"/>
        <v>48</v>
      </c>
      <c r="AR59" s="278">
        <f t="shared" si="140"/>
        <v>48</v>
      </c>
      <c r="AS59" s="278">
        <f t="shared" si="140"/>
        <v>52</v>
      </c>
      <c r="AT59" s="278">
        <f t="shared" si="140"/>
        <v>36</v>
      </c>
      <c r="AV59" s="281"/>
      <c r="AW59" s="278">
        <f t="shared" ref="AW59:BB59" si="142">AW58+lucht_verhoogd</f>
        <v>36</v>
      </c>
      <c r="AX59" s="278">
        <f t="shared" si="142"/>
        <v>56</v>
      </c>
      <c r="AY59" s="278">
        <f t="shared" si="142"/>
        <v>36</v>
      </c>
      <c r="AZ59" s="278">
        <f t="shared" si="142"/>
        <v>48</v>
      </c>
      <c r="BA59" s="278">
        <f t="shared" si="142"/>
        <v>36</v>
      </c>
      <c r="BB59" s="278">
        <f t="shared" si="142"/>
        <v>36</v>
      </c>
    </row>
    <row r="60" spans="1:54" s="126" customFormat="1">
      <c r="A60" s="262"/>
      <c r="B60" s="359" t="s">
        <v>112</v>
      </c>
      <c r="C60" s="267" t="str">
        <f>VLOOKUP(B60,lokalentabel,5,FALSE)</f>
        <v>hoog</v>
      </c>
      <c r="D60" s="267" t="str">
        <f>VLOOKUP(B60,lokalentabel,7,FALSE)</f>
        <v>ja</v>
      </c>
      <c r="E60" s="258"/>
      <c r="F60" s="259"/>
      <c r="G60" s="67">
        <f>VLOOKUP(G$5,kruis_lucht,MATCH('BIN 1.1 Luchtgeluidsisolatie'!$C60,lucht_zendlokaal,0)+1,FALSE)+IF($D60="neen",0,lucht_privacy)</f>
        <v>48</v>
      </c>
      <c r="H60" s="67">
        <f>VLOOKUP(H$5,kruis_lucht,MATCH('BIN 1.1 Luchtgeluidsisolatie'!$C60,lucht_zendlokaal,0)+1,FALSE)+IF($D60="neen",0,lucht_privacy)</f>
        <v>48</v>
      </c>
      <c r="I60" s="67">
        <f>VLOOKUP(I$5,kruis_lucht,MATCH('BIN 1.1 Luchtgeluidsisolatie'!$C60,lucht_zendlokaal,0)+1,FALSE)+IF($D60="neen",0,lucht_privacy)</f>
        <v>52</v>
      </c>
      <c r="J60" s="67">
        <f>VLOOKUP(J$5,kruis_lucht,MATCH('BIN 1.1 Luchtgeluidsisolatie'!$C60,lucht_zendlokaal,0)+1,FALSE)+IF($D60="neen",0,lucht_privacy)</f>
        <v>52</v>
      </c>
      <c r="K60" s="67">
        <f>VLOOKUP(K$5,kruis_lucht,MATCH('BIN 1.1 Luchtgeluidsisolatie'!$C60,lucht_zendlokaal,0)+1,FALSE)+IF($D60="neen",0,lucht_privacy)</f>
        <v>56</v>
      </c>
      <c r="L60" s="67">
        <f>VLOOKUP(L$5,kruis_lucht,MATCH('BIN 1.1 Luchtgeluidsisolatie'!$C60,lucht_zendlokaal,0)+1,FALSE)+IF($D60="neen",0,lucht_privacy)</f>
        <v>48</v>
      </c>
      <c r="M60" s="67">
        <f>VLOOKUP(M$5,kruis_lucht,MATCH('BIN 1.1 Luchtgeluidsisolatie'!$C60,lucht_zendlokaal,0)+1,FALSE)+IF($D60="neen",0,lucht_privacy)</f>
        <v>36</v>
      </c>
      <c r="N60" s="67">
        <f>VLOOKUP(N$5,kruis_lucht,MATCH('BIN 1.1 Luchtgeluidsisolatie'!$C60,lucht_zendlokaal,0)+1,FALSE)+IF($D60="neen",0,lucht_privacy)</f>
        <v>36</v>
      </c>
      <c r="O60" s="67">
        <f>VLOOKUP(O$5,kruis_lucht,MATCH('BIN 1.1 Luchtgeluidsisolatie'!$C60,lucht_zendlokaal,0)+1,FALSE)+IF($D60="neen",0,lucht_privacy)</f>
        <v>36</v>
      </c>
      <c r="P60" s="67">
        <f>VLOOKUP(P$5,kruis_lucht,MATCH('BIN 1.1 Luchtgeluidsisolatie'!$C60,lucht_zendlokaal,0)+1,FALSE)+IF($D60="neen",0,lucht_privacy)</f>
        <v>36</v>
      </c>
      <c r="Q60" s="67">
        <f>VLOOKUP(Q$5,kruis_lucht,MATCH('BIN 1.1 Luchtgeluidsisolatie'!$C60,lucht_zendlokaal,0)+1,FALSE)+IF($D60="neen",0,lucht_privacy)</f>
        <v>36</v>
      </c>
      <c r="R60" s="67">
        <f>VLOOKUP(R$5,kruis_lucht,MATCH('BIN 1.1 Luchtgeluidsisolatie'!$C60,lucht_zendlokaal,0)+1,FALSE)+IF($D60="neen",0,lucht_privacy)</f>
        <v>36</v>
      </c>
      <c r="S60" s="67"/>
      <c r="T60" s="260"/>
      <c r="U60" s="67">
        <f>VLOOKUP(U$5,kruis_lucht,MATCH('BIN 1.1 Luchtgeluidsisolatie'!$C60,lucht_zendlokaal,0)+1,FALSE)+IF($D60="neen",0,lucht_privacy)</f>
        <v>52</v>
      </c>
      <c r="V60" s="67">
        <f>VLOOKUP(V$5,kruis_lucht,MATCH('BIN 1.1 Luchtgeluidsisolatie'!$C60,lucht_zendlokaal,0)+1,FALSE)+IF($D60="neen",0,lucht_privacy)</f>
        <v>52</v>
      </c>
      <c r="W60" s="67">
        <f>VLOOKUP(W$5,kruis_lucht,MATCH('BIN 1.1 Luchtgeluidsisolatie'!$C60,lucht_zendlokaal,0)+1,FALSE)+IF($D60="neen",0,lucht_privacy)</f>
        <v>56</v>
      </c>
      <c r="X60" s="67">
        <f>VLOOKUP(X$5,kruis_lucht,MATCH('BIN 1.1 Luchtgeluidsisolatie'!$C60,lucht_zendlokaal,0)+1,FALSE)+IF($D60="neen",0,lucht_privacy)</f>
        <v>52</v>
      </c>
      <c r="Y60" s="67">
        <f>VLOOKUP(Y$5,kruis_lucht,MATCH('BIN 1.1 Luchtgeluidsisolatie'!$C60,lucht_zendlokaal,0)+1,FALSE)+IF($D60="neen",0,lucht_privacy)</f>
        <v>56</v>
      </c>
      <c r="Z60" s="284">
        <f>VLOOKUP(Z$5,kruis_lucht,MATCH('BIN 1.1 Luchtgeluidsisolatie'!$C60,lucht_zendlokaal,0)+1,FALSE)+IF($D60="neen",0,lucht_privacy)</f>
        <v>56</v>
      </c>
      <c r="AA60" s="284">
        <f>VLOOKUP(AA$5,kruis_lucht,MATCH('BIN 1.1 Luchtgeluidsisolatie'!$C60,lucht_zendlokaal,0)+1,FALSE)+IF($D60="neen",0,lucht_privacy)</f>
        <v>56</v>
      </c>
      <c r="AB60" s="67">
        <f>VLOOKUP(AB$5,kruis_lucht,MATCH('BIN 1.1 Luchtgeluidsisolatie'!$C60,lucht_zendlokaal,0)+1,FALSE)+IF($D60="neen",0,lucht_privacy)</f>
        <v>36</v>
      </c>
      <c r="AC60" s="67">
        <f>VLOOKUP(AC$5,kruis_lucht,MATCH('BIN 1.1 Luchtgeluidsisolatie'!$C60,lucht_zendlokaal,0)+1,FALSE)+IF($D60="neen",0,lucht_privacy)</f>
        <v>48</v>
      </c>
      <c r="AD60" s="67">
        <f>VLOOKUP(AD$5,kruis_lucht,MATCH('BIN 1.1 Luchtgeluidsisolatie'!$C60,lucht_zendlokaal,0)+1,FALSE)+IF($D60="neen",0,lucht_privacy)</f>
        <v>52</v>
      </c>
      <c r="AE60" s="67">
        <f>VLOOKUP(AE$5,kruis_lucht,MATCH('BIN 1.1 Luchtgeluidsisolatie'!$C60,lucht_zendlokaal,0)+1,FALSE)+IF($D60="neen",0,lucht_privacy)</f>
        <v>52</v>
      </c>
      <c r="AF60" s="67">
        <f>VLOOKUP(AF$5,kruis_lucht,MATCH('BIN 1.1 Luchtgeluidsisolatie'!$C60,lucht_zendlokaal,0)+1,FALSE)+IF($D60="neen",0,lucht_privacy)</f>
        <v>52</v>
      </c>
      <c r="AG60" s="67">
        <f>VLOOKUP(AG$5,kruis_lucht,MATCH('BIN 1.1 Luchtgeluidsisolatie'!$C60,lucht_zendlokaal,0)+1,FALSE)+IF($D60="neen",0,lucht_privacy)</f>
        <v>36</v>
      </c>
      <c r="AH60" s="67">
        <f>VLOOKUP(AH$5,kruis_lucht,MATCH('BIN 1.1 Luchtgeluidsisolatie'!$C60,lucht_zendlokaal,0)+1,FALSE)+IF($D60="neen",0,lucht_privacy)</f>
        <v>48</v>
      </c>
      <c r="AI60" s="67">
        <f>VLOOKUP(AI$5,kruis_lucht,MATCH('BIN 1.1 Luchtgeluidsisolatie'!$C60,lucht_zendlokaal,0)+1,FALSE)+IF($D60="neen",0,lucht_privacy)</f>
        <v>52</v>
      </c>
      <c r="AJ60" s="67">
        <f>VLOOKUP(AJ$5,kruis_lucht,MATCH('BIN 1.1 Luchtgeluidsisolatie'!$C60,lucht_zendlokaal,0)+1,FALSE)+IF($D60="neen",0,lucht_privacy)</f>
        <v>36</v>
      </c>
      <c r="AK60" s="67">
        <f>VLOOKUP(AK$5,kruis_lucht,MATCH('BIN 1.1 Luchtgeluidsisolatie'!$C60,lucht_zendlokaal,0)+1,FALSE)+IF($D60="neen",0,lucht_privacy)</f>
        <v>52</v>
      </c>
      <c r="AL60" s="67">
        <f>VLOOKUP(AL$5,kruis_lucht,MATCH('BIN 1.1 Luchtgeluidsisolatie'!$C60,lucht_zendlokaal,0)+1,FALSE)+IF($D60="neen",0,lucht_privacy)</f>
        <v>52</v>
      </c>
      <c r="AM60" s="67">
        <f>VLOOKUP(AM$5,kruis_lucht,MATCH('BIN 1.1 Luchtgeluidsisolatie'!$C60,lucht_zendlokaal,0)+1,FALSE)+IF($D60="neen",0,lucht_privacy)</f>
        <v>52</v>
      </c>
      <c r="AN60" s="67">
        <f>VLOOKUP(AN$5,kruis_lucht,MATCH('BIN 1.1 Luchtgeluidsisolatie'!$C60,lucht_zendlokaal,0)+1,FALSE)+IF($D60="neen",0,lucht_privacy)</f>
        <v>48</v>
      </c>
      <c r="AO60" s="67">
        <f>VLOOKUP(AO$5,kruis_lucht,MATCH('BIN 1.1 Luchtgeluidsisolatie'!$C60,lucht_zendlokaal,0)+1,FALSE)+IF($D60="neen",0,lucht_privacy)</f>
        <v>48</v>
      </c>
      <c r="AP60" s="67">
        <f>VLOOKUP(AP$5,kruis_lucht,MATCH('BIN 1.1 Luchtgeluidsisolatie'!$C60,lucht_zendlokaal,0)+1,FALSE)+IF($D60="neen",0,lucht_privacy)</f>
        <v>56</v>
      </c>
      <c r="AQ60" s="67">
        <f>VLOOKUP(AQ$5,kruis_lucht,MATCH('BIN 1.1 Luchtgeluidsisolatie'!$C60,lucht_zendlokaal,0)+1,FALSE)+IF($D60="neen",0,lucht_privacy)</f>
        <v>48</v>
      </c>
      <c r="AR60" s="67">
        <f>VLOOKUP(AR$5,kruis_lucht,MATCH('BIN 1.1 Luchtgeluidsisolatie'!$C60,lucht_zendlokaal,0)+1,FALSE)+IF($D60="neen",0,lucht_privacy)</f>
        <v>48</v>
      </c>
      <c r="AS60" s="67">
        <f>VLOOKUP(AS$5,kruis_lucht,MATCH('BIN 1.1 Luchtgeluidsisolatie'!$C60,lucht_zendlokaal,0)+1,FALSE)+IF($D60="neen",0,lucht_privacy)</f>
        <v>52</v>
      </c>
      <c r="AT60" s="67">
        <f>VLOOKUP(AT$5,kruis_lucht,MATCH('BIN 1.1 Luchtgeluidsisolatie'!$C60,lucht_zendlokaal,0)+1,FALSE)+IF($D60="neen",0,lucht_privacy)</f>
        <v>36</v>
      </c>
      <c r="AU60" s="67"/>
      <c r="AV60" s="260"/>
      <c r="AW60" s="67">
        <f>VLOOKUP(AW$5,kruis_lucht,MATCH('BIN 1.1 Luchtgeluidsisolatie'!$C60,lucht_zendlokaal,0)+1,FALSE)+IF($D60="neen",0,lucht_privacy)</f>
        <v>36</v>
      </c>
      <c r="AX60" s="67">
        <f>VLOOKUP(AX$5,kruis_lucht,MATCH('BIN 1.1 Luchtgeluidsisolatie'!$C60,lucht_zendlokaal,0)+1,FALSE)+IF($D60="neen",0,lucht_privacy)</f>
        <v>56</v>
      </c>
      <c r="AY60" s="67">
        <f>VLOOKUP(AY$5,kruis_lucht,MATCH('BIN 1.1 Luchtgeluidsisolatie'!$C60,lucht_zendlokaal,0)+1,FALSE)+IF($D60="neen",0,lucht_privacy)</f>
        <v>36</v>
      </c>
      <c r="AZ60" s="67">
        <f>VLOOKUP(AZ$5,kruis_lucht,MATCH('BIN 1.1 Luchtgeluidsisolatie'!$C60,lucht_zendlokaal,0)+1,FALSE)+IF($D60="neen",0,lucht_privacy)</f>
        <v>48</v>
      </c>
      <c r="BA60" s="67">
        <f>VLOOKUP(BA$5,kruis_lucht,MATCH('BIN 1.1 Luchtgeluidsisolatie'!$C60,lucht_zendlokaal,0)+1,FALSE)+IF($D60="neen",0,lucht_privacy)</f>
        <v>36</v>
      </c>
      <c r="BB60" s="67">
        <f>VLOOKUP(BB$5,kruis_lucht,MATCH('BIN 1.1 Luchtgeluidsisolatie'!$C60,lucht_zendlokaal,0)+1,FALSE)+IF($D60="neen",0,lucht_privacy)</f>
        <v>36</v>
      </c>
    </row>
    <row r="61" spans="1:54" s="280" customFormat="1">
      <c r="A61" s="282"/>
      <c r="B61" s="359"/>
      <c r="C61" s="276"/>
      <c r="D61" s="276"/>
      <c r="E61" s="276"/>
      <c r="F61" s="277"/>
      <c r="G61" s="278">
        <f t="shared" ref="G61:R61" si="143">G60+lucht_verhoogd</f>
        <v>52</v>
      </c>
      <c r="H61" s="278">
        <f t="shared" si="143"/>
        <v>52</v>
      </c>
      <c r="I61" s="278">
        <f t="shared" si="143"/>
        <v>56</v>
      </c>
      <c r="J61" s="278">
        <f t="shared" si="143"/>
        <v>56</v>
      </c>
      <c r="K61" s="278">
        <f t="shared" si="143"/>
        <v>60</v>
      </c>
      <c r="L61" s="278">
        <f t="shared" si="143"/>
        <v>52</v>
      </c>
      <c r="M61" s="278">
        <f t="shared" si="143"/>
        <v>40</v>
      </c>
      <c r="N61" s="278">
        <f t="shared" si="143"/>
        <v>40</v>
      </c>
      <c r="O61" s="278">
        <f t="shared" si="143"/>
        <v>40</v>
      </c>
      <c r="P61" s="278">
        <f t="shared" si="143"/>
        <v>40</v>
      </c>
      <c r="Q61" s="278">
        <f t="shared" si="143"/>
        <v>40</v>
      </c>
      <c r="R61" s="278">
        <f t="shared" si="143"/>
        <v>40</v>
      </c>
      <c r="S61" s="278"/>
      <c r="T61" s="279"/>
      <c r="U61" s="278">
        <f t="shared" ref="U61:AT61" si="144">U60+lucht_verhoogd</f>
        <v>56</v>
      </c>
      <c r="V61" s="278">
        <f t="shared" si="144"/>
        <v>56</v>
      </c>
      <c r="W61" s="278">
        <f t="shared" si="144"/>
        <v>60</v>
      </c>
      <c r="X61" s="278">
        <f t="shared" si="144"/>
        <v>56</v>
      </c>
      <c r="Y61" s="278">
        <f t="shared" ref="Y61" si="145">Y60+lucht_verhoogd</f>
        <v>60</v>
      </c>
      <c r="Z61" s="286">
        <f t="shared" si="144"/>
        <v>60</v>
      </c>
      <c r="AA61" s="286">
        <f t="shared" si="144"/>
        <v>60</v>
      </c>
      <c r="AB61" s="278">
        <f t="shared" si="144"/>
        <v>40</v>
      </c>
      <c r="AC61" s="278">
        <f t="shared" si="144"/>
        <v>52</v>
      </c>
      <c r="AD61" s="278">
        <f t="shared" si="144"/>
        <v>56</v>
      </c>
      <c r="AE61" s="278">
        <f t="shared" si="144"/>
        <v>56</v>
      </c>
      <c r="AF61" s="278">
        <f t="shared" si="144"/>
        <v>56</v>
      </c>
      <c r="AG61" s="278">
        <f t="shared" si="144"/>
        <v>40</v>
      </c>
      <c r="AH61" s="278">
        <f t="shared" si="144"/>
        <v>52</v>
      </c>
      <c r="AI61" s="278">
        <f t="shared" si="144"/>
        <v>56</v>
      </c>
      <c r="AJ61" s="278">
        <f t="shared" si="144"/>
        <v>40</v>
      </c>
      <c r="AK61" s="278">
        <f t="shared" si="144"/>
        <v>56</v>
      </c>
      <c r="AL61" s="278">
        <f t="shared" si="144"/>
        <v>56</v>
      </c>
      <c r="AM61" s="278">
        <f t="shared" si="144"/>
        <v>56</v>
      </c>
      <c r="AN61" s="278">
        <f t="shared" si="144"/>
        <v>52</v>
      </c>
      <c r="AO61" s="278">
        <f t="shared" si="144"/>
        <v>52</v>
      </c>
      <c r="AP61" s="278">
        <f t="shared" si="144"/>
        <v>60</v>
      </c>
      <c r="AQ61" s="278">
        <f t="shared" si="144"/>
        <v>52</v>
      </c>
      <c r="AR61" s="278">
        <f t="shared" si="144"/>
        <v>52</v>
      </c>
      <c r="AS61" s="278">
        <f t="shared" si="144"/>
        <v>56</v>
      </c>
      <c r="AT61" s="278">
        <f t="shared" si="144"/>
        <v>40</v>
      </c>
      <c r="AV61" s="281"/>
      <c r="AW61" s="278">
        <f t="shared" ref="AW61:BB61" si="146">AW60+lucht_verhoogd</f>
        <v>40</v>
      </c>
      <c r="AX61" s="278">
        <f t="shared" si="146"/>
        <v>60</v>
      </c>
      <c r="AY61" s="278">
        <f t="shared" si="146"/>
        <v>40</v>
      </c>
      <c r="AZ61" s="278">
        <f t="shared" si="146"/>
        <v>52</v>
      </c>
      <c r="BA61" s="278">
        <f t="shared" si="146"/>
        <v>40</v>
      </c>
      <c r="BB61" s="278">
        <f t="shared" si="146"/>
        <v>40</v>
      </c>
    </row>
    <row r="62" spans="1:54" s="126" customFormat="1">
      <c r="A62" s="262"/>
      <c r="B62" s="359" t="s">
        <v>95</v>
      </c>
      <c r="C62" s="267" t="str">
        <f>VLOOKUP(B62,lokalentabel,5,FALSE)</f>
        <v>normaal</v>
      </c>
      <c r="D62" s="267" t="str">
        <f>VLOOKUP(B62,lokalentabel,7,FALSE)</f>
        <v>neen</v>
      </c>
      <c r="E62" s="258"/>
      <c r="F62" s="259"/>
      <c r="G62" s="67">
        <f>VLOOKUP(G$5,kruis_lucht,MATCH('BIN 1.1 Luchtgeluidsisolatie'!$C62,lucht_zendlokaal,0)+1,FALSE)+IF($D62="neen",0,lucht_privacy)</f>
        <v>40</v>
      </c>
      <c r="H62" s="67">
        <f>VLOOKUP(H$5,kruis_lucht,MATCH('BIN 1.1 Luchtgeluidsisolatie'!$C62,lucht_zendlokaal,0)+1,FALSE)+IF($D62="neen",0,lucht_privacy)</f>
        <v>40</v>
      </c>
      <c r="I62" s="67">
        <f>VLOOKUP(I$5,kruis_lucht,MATCH('BIN 1.1 Luchtgeluidsisolatie'!$C62,lucht_zendlokaal,0)+1,FALSE)+IF($D62="neen",0,lucht_privacy)</f>
        <v>44</v>
      </c>
      <c r="J62" s="67">
        <f>VLOOKUP(J$5,kruis_lucht,MATCH('BIN 1.1 Luchtgeluidsisolatie'!$C62,lucht_zendlokaal,0)+1,FALSE)+IF($D62="neen",0,lucht_privacy)</f>
        <v>44</v>
      </c>
      <c r="K62" s="67">
        <f>VLOOKUP(K$5,kruis_lucht,MATCH('BIN 1.1 Luchtgeluidsisolatie'!$C62,lucht_zendlokaal,0)+1,FALSE)+IF($D62="neen",0,lucht_privacy)</f>
        <v>48</v>
      </c>
      <c r="L62" s="67">
        <f>VLOOKUP(L$5,kruis_lucht,MATCH('BIN 1.1 Luchtgeluidsisolatie'!$C62,lucht_zendlokaal,0)+1,FALSE)+IF($D62="neen",0,lucht_privacy)</f>
        <v>40</v>
      </c>
      <c r="M62" s="67">
        <f>VLOOKUP(M$5,kruis_lucht,MATCH('BIN 1.1 Luchtgeluidsisolatie'!$C62,lucht_zendlokaal,0)+1,FALSE)+IF($D62="neen",0,lucht_privacy)</f>
        <v>28</v>
      </c>
      <c r="N62" s="67">
        <f>VLOOKUP(N$5,kruis_lucht,MATCH('BIN 1.1 Luchtgeluidsisolatie'!$C62,lucht_zendlokaal,0)+1,FALSE)+IF($D62="neen",0,lucht_privacy)</f>
        <v>28</v>
      </c>
      <c r="O62" s="67">
        <f>VLOOKUP(O$5,kruis_lucht,MATCH('BIN 1.1 Luchtgeluidsisolatie'!$C62,lucht_zendlokaal,0)+1,FALSE)+IF($D62="neen",0,lucht_privacy)</f>
        <v>28</v>
      </c>
      <c r="P62" s="67">
        <f>VLOOKUP(P$5,kruis_lucht,MATCH('BIN 1.1 Luchtgeluidsisolatie'!$C62,lucht_zendlokaal,0)+1,FALSE)+IF($D62="neen",0,lucht_privacy)</f>
        <v>28</v>
      </c>
      <c r="Q62" s="67">
        <f>VLOOKUP(Q$5,kruis_lucht,MATCH('BIN 1.1 Luchtgeluidsisolatie'!$C62,lucht_zendlokaal,0)+1,FALSE)+IF($D62="neen",0,lucht_privacy)</f>
        <v>28</v>
      </c>
      <c r="R62" s="67">
        <f>VLOOKUP(R$5,kruis_lucht,MATCH('BIN 1.1 Luchtgeluidsisolatie'!$C62,lucht_zendlokaal,0)+1,FALSE)+IF($D62="neen",0,lucht_privacy)</f>
        <v>28</v>
      </c>
      <c r="S62" s="67"/>
      <c r="T62" s="260"/>
      <c r="U62" s="67">
        <f>VLOOKUP(U$5,kruis_lucht,MATCH('BIN 1.1 Luchtgeluidsisolatie'!$C62,lucht_zendlokaal,0)+1,FALSE)+IF($D62="neen",0,lucht_privacy)</f>
        <v>44</v>
      </c>
      <c r="V62" s="67">
        <f>VLOOKUP(V$5,kruis_lucht,MATCH('BIN 1.1 Luchtgeluidsisolatie'!$C62,lucht_zendlokaal,0)+1,FALSE)+IF($D62="neen",0,lucht_privacy)</f>
        <v>44</v>
      </c>
      <c r="W62" s="67">
        <f>VLOOKUP(W$5,kruis_lucht,MATCH('BIN 1.1 Luchtgeluidsisolatie'!$C62,lucht_zendlokaal,0)+1,FALSE)+IF($D62="neen",0,lucht_privacy)</f>
        <v>48</v>
      </c>
      <c r="X62" s="67">
        <f>VLOOKUP(X$5,kruis_lucht,MATCH('BIN 1.1 Luchtgeluidsisolatie'!$C62,lucht_zendlokaal,0)+1,FALSE)+IF($D62="neen",0,lucht_privacy)</f>
        <v>44</v>
      </c>
      <c r="Y62" s="67">
        <f>VLOOKUP(Y$5,kruis_lucht,MATCH('BIN 1.1 Luchtgeluidsisolatie'!$C62,lucht_zendlokaal,0)+1,FALSE)+IF($D62="neen",0,lucht_privacy)</f>
        <v>48</v>
      </c>
      <c r="Z62" s="284">
        <f>VLOOKUP(Z$5,kruis_lucht,MATCH('BIN 1.1 Luchtgeluidsisolatie'!$C62,lucht_zendlokaal,0)+1,FALSE)+IF($D62="neen",0,lucht_privacy)</f>
        <v>48</v>
      </c>
      <c r="AA62" s="284">
        <f>VLOOKUP(AA$5,kruis_lucht,MATCH('BIN 1.1 Luchtgeluidsisolatie'!$C62,lucht_zendlokaal,0)+1,FALSE)+IF($D62="neen",0,lucht_privacy)</f>
        <v>48</v>
      </c>
      <c r="AB62" s="67">
        <f>VLOOKUP(AB$5,kruis_lucht,MATCH('BIN 1.1 Luchtgeluidsisolatie'!$C62,lucht_zendlokaal,0)+1,FALSE)+IF($D62="neen",0,lucht_privacy)</f>
        <v>28</v>
      </c>
      <c r="AC62" s="67">
        <f>VLOOKUP(AC$5,kruis_lucht,MATCH('BIN 1.1 Luchtgeluidsisolatie'!$C62,lucht_zendlokaal,0)+1,FALSE)+IF($D62="neen",0,lucht_privacy)</f>
        <v>40</v>
      </c>
      <c r="AD62" s="67">
        <f>VLOOKUP(AD$5,kruis_lucht,MATCH('BIN 1.1 Luchtgeluidsisolatie'!$C62,lucht_zendlokaal,0)+1,FALSE)+IF($D62="neen",0,lucht_privacy)</f>
        <v>44</v>
      </c>
      <c r="AE62" s="67">
        <f>VLOOKUP(AE$5,kruis_lucht,MATCH('BIN 1.1 Luchtgeluidsisolatie'!$C62,lucht_zendlokaal,0)+1,FALSE)+IF($D62="neen",0,lucht_privacy)</f>
        <v>44</v>
      </c>
      <c r="AF62" s="67">
        <f>VLOOKUP(AF$5,kruis_lucht,MATCH('BIN 1.1 Luchtgeluidsisolatie'!$C62,lucht_zendlokaal,0)+1,FALSE)+IF($D62="neen",0,lucht_privacy)</f>
        <v>44</v>
      </c>
      <c r="AG62" s="67">
        <f>VLOOKUP(AG$5,kruis_lucht,MATCH('BIN 1.1 Luchtgeluidsisolatie'!$C62,lucht_zendlokaal,0)+1,FALSE)+IF($D62="neen",0,lucht_privacy)</f>
        <v>28</v>
      </c>
      <c r="AH62" s="67">
        <f>VLOOKUP(AH$5,kruis_lucht,MATCH('BIN 1.1 Luchtgeluidsisolatie'!$C62,lucht_zendlokaal,0)+1,FALSE)+IF($D62="neen",0,lucht_privacy)</f>
        <v>40</v>
      </c>
      <c r="AI62" s="67">
        <f>VLOOKUP(AI$5,kruis_lucht,MATCH('BIN 1.1 Luchtgeluidsisolatie'!$C62,lucht_zendlokaal,0)+1,FALSE)+IF($D62="neen",0,lucht_privacy)</f>
        <v>44</v>
      </c>
      <c r="AJ62" s="67">
        <f>VLOOKUP(AJ$5,kruis_lucht,MATCH('BIN 1.1 Luchtgeluidsisolatie'!$C62,lucht_zendlokaal,0)+1,FALSE)+IF($D62="neen",0,lucht_privacy)</f>
        <v>28</v>
      </c>
      <c r="AK62" s="67">
        <f>VLOOKUP(AK$5,kruis_lucht,MATCH('BIN 1.1 Luchtgeluidsisolatie'!$C62,lucht_zendlokaal,0)+1,FALSE)+IF($D62="neen",0,lucht_privacy)</f>
        <v>44</v>
      </c>
      <c r="AL62" s="67">
        <f>VLOOKUP(AL$5,kruis_lucht,MATCH('BIN 1.1 Luchtgeluidsisolatie'!$C62,lucht_zendlokaal,0)+1,FALSE)+IF($D62="neen",0,lucht_privacy)</f>
        <v>44</v>
      </c>
      <c r="AM62" s="67">
        <f>VLOOKUP(AM$5,kruis_lucht,MATCH('BIN 1.1 Luchtgeluidsisolatie'!$C62,lucht_zendlokaal,0)+1,FALSE)+IF($D62="neen",0,lucht_privacy)</f>
        <v>44</v>
      </c>
      <c r="AN62" s="67">
        <f>VLOOKUP(AN$5,kruis_lucht,MATCH('BIN 1.1 Luchtgeluidsisolatie'!$C62,lucht_zendlokaal,0)+1,FALSE)+IF($D62="neen",0,lucht_privacy)</f>
        <v>40</v>
      </c>
      <c r="AO62" s="67">
        <f>VLOOKUP(AO$5,kruis_lucht,MATCH('BIN 1.1 Luchtgeluidsisolatie'!$C62,lucht_zendlokaal,0)+1,FALSE)+IF($D62="neen",0,lucht_privacy)</f>
        <v>40</v>
      </c>
      <c r="AP62" s="67">
        <f>VLOOKUP(AP$5,kruis_lucht,MATCH('BIN 1.1 Luchtgeluidsisolatie'!$C62,lucht_zendlokaal,0)+1,FALSE)+IF($D62="neen",0,lucht_privacy)</f>
        <v>48</v>
      </c>
      <c r="AQ62" s="67">
        <f>VLOOKUP(AQ$5,kruis_lucht,MATCH('BIN 1.1 Luchtgeluidsisolatie'!$C62,lucht_zendlokaal,0)+1,FALSE)+IF($D62="neen",0,lucht_privacy)</f>
        <v>40</v>
      </c>
      <c r="AR62" s="67">
        <f>VLOOKUP(AR$5,kruis_lucht,MATCH('BIN 1.1 Luchtgeluidsisolatie'!$C62,lucht_zendlokaal,0)+1,FALSE)+IF($D62="neen",0,lucht_privacy)</f>
        <v>40</v>
      </c>
      <c r="AS62" s="67">
        <f>VLOOKUP(AS$5,kruis_lucht,MATCH('BIN 1.1 Luchtgeluidsisolatie'!$C62,lucht_zendlokaal,0)+1,FALSE)+IF($D62="neen",0,lucht_privacy)</f>
        <v>44</v>
      </c>
      <c r="AT62" s="67">
        <f>VLOOKUP(AT$5,kruis_lucht,MATCH('BIN 1.1 Luchtgeluidsisolatie'!$C62,lucht_zendlokaal,0)+1,FALSE)+IF($D62="neen",0,lucht_privacy)</f>
        <v>28</v>
      </c>
      <c r="AU62" s="67"/>
      <c r="AV62" s="260"/>
      <c r="AW62" s="67">
        <f>VLOOKUP(AW$5,kruis_lucht,MATCH('BIN 1.1 Luchtgeluidsisolatie'!$C62,lucht_zendlokaal,0)+1,FALSE)+IF($D62="neen",0,lucht_privacy)</f>
        <v>28</v>
      </c>
      <c r="AX62" s="67">
        <f>VLOOKUP(AX$5,kruis_lucht,MATCH('BIN 1.1 Luchtgeluidsisolatie'!$C62,lucht_zendlokaal,0)+1,FALSE)+IF($D62="neen",0,lucht_privacy)</f>
        <v>48</v>
      </c>
      <c r="AY62" s="67">
        <f>VLOOKUP(AY$5,kruis_lucht,MATCH('BIN 1.1 Luchtgeluidsisolatie'!$C62,lucht_zendlokaal,0)+1,FALSE)+IF($D62="neen",0,lucht_privacy)</f>
        <v>28</v>
      </c>
      <c r="AZ62" s="67">
        <f>VLOOKUP(AZ$5,kruis_lucht,MATCH('BIN 1.1 Luchtgeluidsisolatie'!$C62,lucht_zendlokaal,0)+1,FALSE)+IF($D62="neen",0,lucht_privacy)</f>
        <v>40</v>
      </c>
      <c r="BA62" s="67">
        <f>VLOOKUP(BA$5,kruis_lucht,MATCH('BIN 1.1 Luchtgeluidsisolatie'!$C62,lucht_zendlokaal,0)+1,FALSE)+IF($D62="neen",0,lucht_privacy)</f>
        <v>28</v>
      </c>
      <c r="BB62" s="67">
        <f>VLOOKUP(BB$5,kruis_lucht,MATCH('BIN 1.1 Luchtgeluidsisolatie'!$C62,lucht_zendlokaal,0)+1,FALSE)+IF($D62="neen",0,lucht_privacy)</f>
        <v>28</v>
      </c>
    </row>
    <row r="63" spans="1:54" s="280" customFormat="1">
      <c r="A63" s="282"/>
      <c r="B63" s="359"/>
      <c r="C63" s="276"/>
      <c r="D63" s="276"/>
      <c r="E63" s="276"/>
      <c r="F63" s="277"/>
      <c r="G63" s="278">
        <f t="shared" ref="G63:R63" si="147">G62+lucht_verhoogd</f>
        <v>44</v>
      </c>
      <c r="H63" s="278">
        <f t="shared" si="147"/>
        <v>44</v>
      </c>
      <c r="I63" s="278">
        <f t="shared" si="147"/>
        <v>48</v>
      </c>
      <c r="J63" s="278">
        <f t="shared" si="147"/>
        <v>48</v>
      </c>
      <c r="K63" s="278">
        <f t="shared" si="147"/>
        <v>52</v>
      </c>
      <c r="L63" s="278">
        <f t="shared" si="147"/>
        <v>44</v>
      </c>
      <c r="M63" s="278">
        <f t="shared" si="147"/>
        <v>32</v>
      </c>
      <c r="N63" s="278">
        <f t="shared" si="147"/>
        <v>32</v>
      </c>
      <c r="O63" s="278">
        <f t="shared" si="147"/>
        <v>32</v>
      </c>
      <c r="P63" s="278">
        <f t="shared" si="147"/>
        <v>32</v>
      </c>
      <c r="Q63" s="278">
        <f t="shared" si="147"/>
        <v>32</v>
      </c>
      <c r="R63" s="278">
        <f t="shared" si="147"/>
        <v>32</v>
      </c>
      <c r="S63" s="278"/>
      <c r="T63" s="279"/>
      <c r="U63" s="278">
        <f t="shared" ref="U63:AT63" si="148">U62+lucht_verhoogd</f>
        <v>48</v>
      </c>
      <c r="V63" s="278">
        <f t="shared" si="148"/>
        <v>48</v>
      </c>
      <c r="W63" s="278">
        <f t="shared" si="148"/>
        <v>52</v>
      </c>
      <c r="X63" s="278">
        <f t="shared" si="148"/>
        <v>48</v>
      </c>
      <c r="Y63" s="278">
        <f t="shared" ref="Y63" si="149">Y62+lucht_verhoogd</f>
        <v>52</v>
      </c>
      <c r="Z63" s="286">
        <f t="shared" si="148"/>
        <v>52</v>
      </c>
      <c r="AA63" s="286">
        <f t="shared" si="148"/>
        <v>52</v>
      </c>
      <c r="AB63" s="278">
        <f t="shared" si="148"/>
        <v>32</v>
      </c>
      <c r="AC63" s="278">
        <f t="shared" si="148"/>
        <v>44</v>
      </c>
      <c r="AD63" s="278">
        <f t="shared" si="148"/>
        <v>48</v>
      </c>
      <c r="AE63" s="278">
        <f t="shared" si="148"/>
        <v>48</v>
      </c>
      <c r="AF63" s="278">
        <f t="shared" si="148"/>
        <v>48</v>
      </c>
      <c r="AG63" s="278">
        <f t="shared" si="148"/>
        <v>32</v>
      </c>
      <c r="AH63" s="278">
        <f t="shared" si="148"/>
        <v>44</v>
      </c>
      <c r="AI63" s="278">
        <f t="shared" si="148"/>
        <v>48</v>
      </c>
      <c r="AJ63" s="278">
        <f t="shared" si="148"/>
        <v>32</v>
      </c>
      <c r="AK63" s="278">
        <f t="shared" si="148"/>
        <v>48</v>
      </c>
      <c r="AL63" s="278">
        <f t="shared" si="148"/>
        <v>48</v>
      </c>
      <c r="AM63" s="278">
        <f t="shared" si="148"/>
        <v>48</v>
      </c>
      <c r="AN63" s="278">
        <f t="shared" si="148"/>
        <v>44</v>
      </c>
      <c r="AO63" s="278">
        <f t="shared" si="148"/>
        <v>44</v>
      </c>
      <c r="AP63" s="278">
        <f t="shared" si="148"/>
        <v>52</v>
      </c>
      <c r="AQ63" s="278">
        <f t="shared" si="148"/>
        <v>44</v>
      </c>
      <c r="AR63" s="278">
        <f t="shared" si="148"/>
        <v>44</v>
      </c>
      <c r="AS63" s="278">
        <f t="shared" si="148"/>
        <v>48</v>
      </c>
      <c r="AT63" s="278">
        <f t="shared" si="148"/>
        <v>32</v>
      </c>
      <c r="AV63" s="281"/>
      <c r="AW63" s="278">
        <f t="shared" ref="AW63:BB63" si="150">AW62+lucht_verhoogd</f>
        <v>32</v>
      </c>
      <c r="AX63" s="278">
        <f t="shared" si="150"/>
        <v>52</v>
      </c>
      <c r="AY63" s="278">
        <f t="shared" si="150"/>
        <v>32</v>
      </c>
      <c r="AZ63" s="278">
        <f t="shared" si="150"/>
        <v>44</v>
      </c>
      <c r="BA63" s="278">
        <f t="shared" si="150"/>
        <v>32</v>
      </c>
      <c r="BB63" s="278">
        <f t="shared" si="150"/>
        <v>32</v>
      </c>
    </row>
    <row r="64" spans="1:54" s="126" customFormat="1">
      <c r="A64" s="262"/>
      <c r="B64" s="359" t="s">
        <v>101</v>
      </c>
      <c r="C64" s="267" t="str">
        <f>VLOOKUP(B64,lokalentabel,5,FALSE)</f>
        <v>hoog</v>
      </c>
      <c r="D64" s="267" t="str">
        <f>VLOOKUP(B64,lokalentabel,7,FALSE)</f>
        <v>ja</v>
      </c>
      <c r="E64" s="258"/>
      <c r="F64" s="259"/>
      <c r="G64" s="67">
        <f>VLOOKUP(G$5,kruis_lucht,MATCH('BIN 1.1 Luchtgeluidsisolatie'!$C64,lucht_zendlokaal,0)+1,FALSE)+IF($D64="neen",0,lucht_privacy)</f>
        <v>48</v>
      </c>
      <c r="H64" s="67">
        <f>VLOOKUP(H$5,kruis_lucht,MATCH('BIN 1.1 Luchtgeluidsisolatie'!$C64,lucht_zendlokaal,0)+1,FALSE)+IF($D64="neen",0,lucht_privacy)</f>
        <v>48</v>
      </c>
      <c r="I64" s="67">
        <f>VLOOKUP(I$5,kruis_lucht,MATCH('BIN 1.1 Luchtgeluidsisolatie'!$C64,lucht_zendlokaal,0)+1,FALSE)+IF($D64="neen",0,lucht_privacy)</f>
        <v>52</v>
      </c>
      <c r="J64" s="67">
        <f>VLOOKUP(J$5,kruis_lucht,MATCH('BIN 1.1 Luchtgeluidsisolatie'!$C64,lucht_zendlokaal,0)+1,FALSE)+IF($D64="neen",0,lucht_privacy)</f>
        <v>52</v>
      </c>
      <c r="K64" s="67">
        <f>VLOOKUP(K$5,kruis_lucht,MATCH('BIN 1.1 Luchtgeluidsisolatie'!$C64,lucht_zendlokaal,0)+1,FALSE)+IF($D64="neen",0,lucht_privacy)</f>
        <v>56</v>
      </c>
      <c r="L64" s="67">
        <f>VLOOKUP(L$5,kruis_lucht,MATCH('BIN 1.1 Luchtgeluidsisolatie'!$C64,lucht_zendlokaal,0)+1,FALSE)+IF($D64="neen",0,lucht_privacy)</f>
        <v>48</v>
      </c>
      <c r="M64" s="67">
        <f>VLOOKUP(M$5,kruis_lucht,MATCH('BIN 1.1 Luchtgeluidsisolatie'!$C64,lucht_zendlokaal,0)+1,FALSE)+IF($D64="neen",0,lucht_privacy)</f>
        <v>36</v>
      </c>
      <c r="N64" s="67">
        <f>VLOOKUP(N$5,kruis_lucht,MATCH('BIN 1.1 Luchtgeluidsisolatie'!$C64,lucht_zendlokaal,0)+1,FALSE)+IF($D64="neen",0,lucht_privacy)</f>
        <v>36</v>
      </c>
      <c r="O64" s="67">
        <f>VLOOKUP(O$5,kruis_lucht,MATCH('BIN 1.1 Luchtgeluidsisolatie'!$C64,lucht_zendlokaal,0)+1,FALSE)+IF($D64="neen",0,lucht_privacy)</f>
        <v>36</v>
      </c>
      <c r="P64" s="67">
        <f>VLOOKUP(P$5,kruis_lucht,MATCH('BIN 1.1 Luchtgeluidsisolatie'!$C64,lucht_zendlokaal,0)+1,FALSE)+IF($D64="neen",0,lucht_privacy)</f>
        <v>36</v>
      </c>
      <c r="Q64" s="67">
        <f>VLOOKUP(Q$5,kruis_lucht,MATCH('BIN 1.1 Luchtgeluidsisolatie'!$C64,lucht_zendlokaal,0)+1,FALSE)+IF($D64="neen",0,lucht_privacy)</f>
        <v>36</v>
      </c>
      <c r="R64" s="67">
        <f>VLOOKUP(R$5,kruis_lucht,MATCH('BIN 1.1 Luchtgeluidsisolatie'!$C64,lucht_zendlokaal,0)+1,FALSE)+IF($D64="neen",0,lucht_privacy)</f>
        <v>36</v>
      </c>
      <c r="S64" s="67"/>
      <c r="T64" s="260"/>
      <c r="U64" s="67">
        <f>VLOOKUP(U$5,kruis_lucht,MATCH('BIN 1.1 Luchtgeluidsisolatie'!$C64,lucht_zendlokaal,0)+1,FALSE)+IF($D64="neen",0,lucht_privacy)</f>
        <v>52</v>
      </c>
      <c r="V64" s="67">
        <f>VLOOKUP(V$5,kruis_lucht,MATCH('BIN 1.1 Luchtgeluidsisolatie'!$C64,lucht_zendlokaal,0)+1,FALSE)+IF($D64="neen",0,lucht_privacy)</f>
        <v>52</v>
      </c>
      <c r="W64" s="67">
        <f>VLOOKUP(W$5,kruis_lucht,MATCH('BIN 1.1 Luchtgeluidsisolatie'!$C64,lucht_zendlokaal,0)+1,FALSE)+IF($D64="neen",0,lucht_privacy)</f>
        <v>56</v>
      </c>
      <c r="X64" s="67">
        <f>VLOOKUP(X$5,kruis_lucht,MATCH('BIN 1.1 Luchtgeluidsisolatie'!$C64,lucht_zendlokaal,0)+1,FALSE)+IF($D64="neen",0,lucht_privacy)</f>
        <v>52</v>
      </c>
      <c r="Y64" s="67">
        <f>VLOOKUP(Y$5,kruis_lucht,MATCH('BIN 1.1 Luchtgeluidsisolatie'!$C64,lucht_zendlokaal,0)+1,FALSE)+IF($D64="neen",0,lucht_privacy)</f>
        <v>56</v>
      </c>
      <c r="Z64" s="284">
        <f>VLOOKUP(Z$5,kruis_lucht,MATCH('BIN 1.1 Luchtgeluidsisolatie'!$C64,lucht_zendlokaal,0)+1,FALSE)+IF($D64="neen",0,lucht_privacy)</f>
        <v>56</v>
      </c>
      <c r="AA64" s="284">
        <f>VLOOKUP(AA$5,kruis_lucht,MATCH('BIN 1.1 Luchtgeluidsisolatie'!$C64,lucht_zendlokaal,0)+1,FALSE)+IF($D64="neen",0,lucht_privacy)</f>
        <v>56</v>
      </c>
      <c r="AB64" s="67">
        <f>VLOOKUP(AB$5,kruis_lucht,MATCH('BIN 1.1 Luchtgeluidsisolatie'!$C64,lucht_zendlokaal,0)+1,FALSE)+IF($D64="neen",0,lucht_privacy)</f>
        <v>36</v>
      </c>
      <c r="AC64" s="67">
        <f>VLOOKUP(AC$5,kruis_lucht,MATCH('BIN 1.1 Luchtgeluidsisolatie'!$C64,lucht_zendlokaal,0)+1,FALSE)+IF($D64="neen",0,lucht_privacy)</f>
        <v>48</v>
      </c>
      <c r="AD64" s="67">
        <f>VLOOKUP(AD$5,kruis_lucht,MATCH('BIN 1.1 Luchtgeluidsisolatie'!$C64,lucht_zendlokaal,0)+1,FALSE)+IF($D64="neen",0,lucht_privacy)</f>
        <v>52</v>
      </c>
      <c r="AE64" s="67">
        <f>VLOOKUP(AE$5,kruis_lucht,MATCH('BIN 1.1 Luchtgeluidsisolatie'!$C64,lucht_zendlokaal,0)+1,FALSE)+IF($D64="neen",0,lucht_privacy)</f>
        <v>52</v>
      </c>
      <c r="AF64" s="67">
        <f>VLOOKUP(AF$5,kruis_lucht,MATCH('BIN 1.1 Luchtgeluidsisolatie'!$C64,lucht_zendlokaal,0)+1,FALSE)+IF($D64="neen",0,lucht_privacy)</f>
        <v>52</v>
      </c>
      <c r="AG64" s="67">
        <f>VLOOKUP(AG$5,kruis_lucht,MATCH('BIN 1.1 Luchtgeluidsisolatie'!$C64,lucht_zendlokaal,0)+1,FALSE)+IF($D64="neen",0,lucht_privacy)</f>
        <v>36</v>
      </c>
      <c r="AH64" s="67">
        <f>VLOOKUP(AH$5,kruis_lucht,MATCH('BIN 1.1 Luchtgeluidsisolatie'!$C64,lucht_zendlokaal,0)+1,FALSE)+IF($D64="neen",0,lucht_privacy)</f>
        <v>48</v>
      </c>
      <c r="AI64" s="67">
        <f>VLOOKUP(AI$5,kruis_lucht,MATCH('BIN 1.1 Luchtgeluidsisolatie'!$C64,lucht_zendlokaal,0)+1,FALSE)+IF($D64="neen",0,lucht_privacy)</f>
        <v>52</v>
      </c>
      <c r="AJ64" s="67">
        <f>VLOOKUP(AJ$5,kruis_lucht,MATCH('BIN 1.1 Luchtgeluidsisolatie'!$C64,lucht_zendlokaal,0)+1,FALSE)+IF($D64="neen",0,lucht_privacy)</f>
        <v>36</v>
      </c>
      <c r="AK64" s="67">
        <f>VLOOKUP(AK$5,kruis_lucht,MATCH('BIN 1.1 Luchtgeluidsisolatie'!$C64,lucht_zendlokaal,0)+1,FALSE)+IF($D64="neen",0,lucht_privacy)</f>
        <v>52</v>
      </c>
      <c r="AL64" s="67">
        <f>VLOOKUP(AL$5,kruis_lucht,MATCH('BIN 1.1 Luchtgeluidsisolatie'!$C64,lucht_zendlokaal,0)+1,FALSE)+IF($D64="neen",0,lucht_privacy)</f>
        <v>52</v>
      </c>
      <c r="AM64" s="67">
        <f>VLOOKUP(AM$5,kruis_lucht,MATCH('BIN 1.1 Luchtgeluidsisolatie'!$C64,lucht_zendlokaal,0)+1,FALSE)+IF($D64="neen",0,lucht_privacy)</f>
        <v>52</v>
      </c>
      <c r="AN64" s="67">
        <f>VLOOKUP(AN$5,kruis_lucht,MATCH('BIN 1.1 Luchtgeluidsisolatie'!$C64,lucht_zendlokaal,0)+1,FALSE)+IF($D64="neen",0,lucht_privacy)</f>
        <v>48</v>
      </c>
      <c r="AO64" s="67">
        <f>VLOOKUP(AO$5,kruis_lucht,MATCH('BIN 1.1 Luchtgeluidsisolatie'!$C64,lucht_zendlokaal,0)+1,FALSE)+IF($D64="neen",0,lucht_privacy)</f>
        <v>48</v>
      </c>
      <c r="AP64" s="67">
        <f>VLOOKUP(AP$5,kruis_lucht,MATCH('BIN 1.1 Luchtgeluidsisolatie'!$C64,lucht_zendlokaal,0)+1,FALSE)+IF($D64="neen",0,lucht_privacy)</f>
        <v>56</v>
      </c>
      <c r="AQ64" s="67">
        <f>VLOOKUP(AQ$5,kruis_lucht,MATCH('BIN 1.1 Luchtgeluidsisolatie'!$C64,lucht_zendlokaal,0)+1,FALSE)+IF($D64="neen",0,lucht_privacy)</f>
        <v>48</v>
      </c>
      <c r="AR64" s="67">
        <f>VLOOKUP(AR$5,kruis_lucht,MATCH('BIN 1.1 Luchtgeluidsisolatie'!$C64,lucht_zendlokaal,0)+1,FALSE)+IF($D64="neen",0,lucht_privacy)</f>
        <v>48</v>
      </c>
      <c r="AS64" s="67">
        <f>VLOOKUP(AS$5,kruis_lucht,MATCH('BIN 1.1 Luchtgeluidsisolatie'!$C64,lucht_zendlokaal,0)+1,FALSE)+IF($D64="neen",0,lucht_privacy)</f>
        <v>52</v>
      </c>
      <c r="AT64" s="67">
        <f>VLOOKUP(AT$5,kruis_lucht,MATCH('BIN 1.1 Luchtgeluidsisolatie'!$C64,lucht_zendlokaal,0)+1,FALSE)+IF($D64="neen",0,lucht_privacy)</f>
        <v>36</v>
      </c>
      <c r="AU64" s="67"/>
      <c r="AV64" s="260"/>
      <c r="AW64" s="67">
        <f>VLOOKUP(AW$5,kruis_lucht,MATCH('BIN 1.1 Luchtgeluidsisolatie'!$C64,lucht_zendlokaal,0)+1,FALSE)+IF($D64="neen",0,lucht_privacy)</f>
        <v>36</v>
      </c>
      <c r="AX64" s="67">
        <f>VLOOKUP(AX$5,kruis_lucht,MATCH('BIN 1.1 Luchtgeluidsisolatie'!$C64,lucht_zendlokaal,0)+1,FALSE)+IF($D64="neen",0,lucht_privacy)</f>
        <v>56</v>
      </c>
      <c r="AY64" s="67">
        <f>VLOOKUP(AY$5,kruis_lucht,MATCH('BIN 1.1 Luchtgeluidsisolatie'!$C64,lucht_zendlokaal,0)+1,FALSE)+IF($D64="neen",0,lucht_privacy)</f>
        <v>36</v>
      </c>
      <c r="AZ64" s="67">
        <f>VLOOKUP(AZ$5,kruis_lucht,MATCH('BIN 1.1 Luchtgeluidsisolatie'!$C64,lucht_zendlokaal,0)+1,FALSE)+IF($D64="neen",0,lucht_privacy)</f>
        <v>48</v>
      </c>
      <c r="BA64" s="67">
        <f>VLOOKUP(BA$5,kruis_lucht,MATCH('BIN 1.1 Luchtgeluidsisolatie'!$C64,lucht_zendlokaal,0)+1,FALSE)+IF($D64="neen",0,lucht_privacy)</f>
        <v>36</v>
      </c>
      <c r="BB64" s="67">
        <f>VLOOKUP(BB$5,kruis_lucht,MATCH('BIN 1.1 Luchtgeluidsisolatie'!$C64,lucht_zendlokaal,0)+1,FALSE)+IF($D64="neen",0,lucht_privacy)</f>
        <v>36</v>
      </c>
    </row>
    <row r="65" spans="1:54" s="280" customFormat="1">
      <c r="A65" s="282"/>
      <c r="B65" s="359"/>
      <c r="C65" s="276"/>
      <c r="D65" s="276"/>
      <c r="E65" s="276"/>
      <c r="F65" s="277"/>
      <c r="G65" s="278">
        <f t="shared" ref="G65:R65" si="151">G64+lucht_verhoogd</f>
        <v>52</v>
      </c>
      <c r="H65" s="278">
        <f t="shared" si="151"/>
        <v>52</v>
      </c>
      <c r="I65" s="278">
        <f t="shared" si="151"/>
        <v>56</v>
      </c>
      <c r="J65" s="278">
        <f t="shared" si="151"/>
        <v>56</v>
      </c>
      <c r="K65" s="278">
        <f t="shared" si="151"/>
        <v>60</v>
      </c>
      <c r="L65" s="278">
        <f t="shared" si="151"/>
        <v>52</v>
      </c>
      <c r="M65" s="278">
        <f t="shared" si="151"/>
        <v>40</v>
      </c>
      <c r="N65" s="278">
        <f t="shared" si="151"/>
        <v>40</v>
      </c>
      <c r="O65" s="278">
        <f t="shared" si="151"/>
        <v>40</v>
      </c>
      <c r="P65" s="278">
        <f t="shared" si="151"/>
        <v>40</v>
      </c>
      <c r="Q65" s="278">
        <f t="shared" si="151"/>
        <v>40</v>
      </c>
      <c r="R65" s="278">
        <f t="shared" si="151"/>
        <v>40</v>
      </c>
      <c r="S65" s="278"/>
      <c r="T65" s="279"/>
      <c r="U65" s="278">
        <f t="shared" ref="U65:AT65" si="152">U64+lucht_verhoogd</f>
        <v>56</v>
      </c>
      <c r="V65" s="278">
        <f t="shared" si="152"/>
        <v>56</v>
      </c>
      <c r="W65" s="278">
        <f t="shared" si="152"/>
        <v>60</v>
      </c>
      <c r="X65" s="278">
        <f t="shared" si="152"/>
        <v>56</v>
      </c>
      <c r="Y65" s="278">
        <f t="shared" ref="Y65" si="153">Y64+lucht_verhoogd</f>
        <v>60</v>
      </c>
      <c r="Z65" s="286">
        <f t="shared" si="152"/>
        <v>60</v>
      </c>
      <c r="AA65" s="286">
        <f t="shared" si="152"/>
        <v>60</v>
      </c>
      <c r="AB65" s="278">
        <f t="shared" si="152"/>
        <v>40</v>
      </c>
      <c r="AC65" s="278">
        <f t="shared" si="152"/>
        <v>52</v>
      </c>
      <c r="AD65" s="278">
        <f t="shared" si="152"/>
        <v>56</v>
      </c>
      <c r="AE65" s="278">
        <f t="shared" si="152"/>
        <v>56</v>
      </c>
      <c r="AF65" s="278">
        <f t="shared" si="152"/>
        <v>56</v>
      </c>
      <c r="AG65" s="278">
        <f t="shared" si="152"/>
        <v>40</v>
      </c>
      <c r="AH65" s="278">
        <f t="shared" si="152"/>
        <v>52</v>
      </c>
      <c r="AI65" s="278">
        <f t="shared" si="152"/>
        <v>56</v>
      </c>
      <c r="AJ65" s="278">
        <f t="shared" si="152"/>
        <v>40</v>
      </c>
      <c r="AK65" s="278">
        <f t="shared" si="152"/>
        <v>56</v>
      </c>
      <c r="AL65" s="278">
        <f t="shared" si="152"/>
        <v>56</v>
      </c>
      <c r="AM65" s="278">
        <f t="shared" si="152"/>
        <v>56</v>
      </c>
      <c r="AN65" s="278">
        <f t="shared" si="152"/>
        <v>52</v>
      </c>
      <c r="AO65" s="278">
        <f t="shared" si="152"/>
        <v>52</v>
      </c>
      <c r="AP65" s="278">
        <f t="shared" si="152"/>
        <v>60</v>
      </c>
      <c r="AQ65" s="278">
        <f t="shared" si="152"/>
        <v>52</v>
      </c>
      <c r="AR65" s="278">
        <f t="shared" si="152"/>
        <v>52</v>
      </c>
      <c r="AS65" s="278">
        <f t="shared" si="152"/>
        <v>56</v>
      </c>
      <c r="AT65" s="278">
        <f t="shared" si="152"/>
        <v>40</v>
      </c>
      <c r="AV65" s="281"/>
      <c r="AW65" s="278">
        <f t="shared" ref="AW65:BB65" si="154">AW64+lucht_verhoogd</f>
        <v>40</v>
      </c>
      <c r="AX65" s="278">
        <f t="shared" si="154"/>
        <v>60</v>
      </c>
      <c r="AY65" s="278">
        <f t="shared" si="154"/>
        <v>40</v>
      </c>
      <c r="AZ65" s="278">
        <f t="shared" si="154"/>
        <v>52</v>
      </c>
      <c r="BA65" s="278">
        <f t="shared" si="154"/>
        <v>40</v>
      </c>
      <c r="BB65" s="278">
        <f t="shared" si="154"/>
        <v>40</v>
      </c>
    </row>
    <row r="66" spans="1:54" s="126" customFormat="1">
      <c r="A66" s="262"/>
      <c r="B66" s="359" t="s">
        <v>110</v>
      </c>
      <c r="C66" s="267" t="str">
        <f>VLOOKUP(B66,lokalentabel,5,FALSE)</f>
        <v>hoog</v>
      </c>
      <c r="D66" s="267" t="str">
        <f>VLOOKUP(B66,lokalentabel,7,FALSE)</f>
        <v>laag</v>
      </c>
      <c r="E66" s="258"/>
      <c r="F66" s="259"/>
      <c r="G66" s="67">
        <f>VLOOKUP(G$5,kruis_lucht,MATCH('BIN 1.1 Luchtgeluidsisolatie'!$C66,lucht_zendlokaal,0)+1,FALSE)+IF($D66="neen",0,lucht_privacy)</f>
        <v>48</v>
      </c>
      <c r="H66" s="67">
        <f>VLOOKUP(H$5,kruis_lucht,MATCH('BIN 1.1 Luchtgeluidsisolatie'!$C66,lucht_zendlokaal,0)+1,FALSE)+IF($D66="neen",0,lucht_privacy)</f>
        <v>48</v>
      </c>
      <c r="I66" s="67">
        <f>VLOOKUP(I$5,kruis_lucht,MATCH('BIN 1.1 Luchtgeluidsisolatie'!$C66,lucht_zendlokaal,0)+1,FALSE)+IF($D66="neen",0,lucht_privacy)</f>
        <v>52</v>
      </c>
      <c r="J66" s="67">
        <f>VLOOKUP(J$5,kruis_lucht,MATCH('BIN 1.1 Luchtgeluidsisolatie'!$C66,lucht_zendlokaal,0)+1,FALSE)+IF($D66="neen",0,lucht_privacy)</f>
        <v>52</v>
      </c>
      <c r="K66" s="67">
        <f>VLOOKUP(K$5,kruis_lucht,MATCH('BIN 1.1 Luchtgeluidsisolatie'!$C66,lucht_zendlokaal,0)+1,FALSE)+IF($D66="neen",0,lucht_privacy)</f>
        <v>56</v>
      </c>
      <c r="L66" s="67">
        <f>VLOOKUP(L$5,kruis_lucht,MATCH('BIN 1.1 Luchtgeluidsisolatie'!$C66,lucht_zendlokaal,0)+1,FALSE)+IF($D66="neen",0,lucht_privacy)</f>
        <v>48</v>
      </c>
      <c r="M66" s="67">
        <f>VLOOKUP(M$5,kruis_lucht,MATCH('BIN 1.1 Luchtgeluidsisolatie'!$C66,lucht_zendlokaal,0)+1,FALSE)+IF($D66="neen",0,lucht_privacy)</f>
        <v>36</v>
      </c>
      <c r="N66" s="67">
        <f>VLOOKUP(N$5,kruis_lucht,MATCH('BIN 1.1 Luchtgeluidsisolatie'!$C66,lucht_zendlokaal,0)+1,FALSE)+IF($D66="neen",0,lucht_privacy)</f>
        <v>36</v>
      </c>
      <c r="O66" s="67">
        <f>VLOOKUP(O$5,kruis_lucht,MATCH('BIN 1.1 Luchtgeluidsisolatie'!$C66,lucht_zendlokaal,0)+1,FALSE)+IF($D66="neen",0,lucht_privacy)</f>
        <v>36</v>
      </c>
      <c r="P66" s="67">
        <f>VLOOKUP(P$5,kruis_lucht,MATCH('BIN 1.1 Luchtgeluidsisolatie'!$C66,lucht_zendlokaal,0)+1,FALSE)+IF($D66="neen",0,lucht_privacy)</f>
        <v>36</v>
      </c>
      <c r="Q66" s="67">
        <f>VLOOKUP(Q$5,kruis_lucht,MATCH('BIN 1.1 Luchtgeluidsisolatie'!$C66,lucht_zendlokaal,0)+1,FALSE)+IF($D66="neen",0,lucht_privacy)</f>
        <v>36</v>
      </c>
      <c r="R66" s="67">
        <f>VLOOKUP(R$5,kruis_lucht,MATCH('BIN 1.1 Luchtgeluidsisolatie'!$C66,lucht_zendlokaal,0)+1,FALSE)+IF($D66="neen",0,lucht_privacy)</f>
        <v>36</v>
      </c>
      <c r="S66" s="67"/>
      <c r="T66" s="260"/>
      <c r="U66" s="67">
        <f>VLOOKUP(U$5,kruis_lucht,MATCH('BIN 1.1 Luchtgeluidsisolatie'!$C66,lucht_zendlokaal,0)+1,FALSE)+IF($D66="neen",0,lucht_privacy)</f>
        <v>52</v>
      </c>
      <c r="V66" s="67">
        <f>VLOOKUP(V$5,kruis_lucht,MATCH('BIN 1.1 Luchtgeluidsisolatie'!$C66,lucht_zendlokaal,0)+1,FALSE)+IF($D66="neen",0,lucht_privacy)</f>
        <v>52</v>
      </c>
      <c r="W66" s="67">
        <f>VLOOKUP(W$5,kruis_lucht,MATCH('BIN 1.1 Luchtgeluidsisolatie'!$C66,lucht_zendlokaal,0)+1,FALSE)+IF($D66="neen",0,lucht_privacy)</f>
        <v>56</v>
      </c>
      <c r="X66" s="67">
        <f>VLOOKUP(X$5,kruis_lucht,MATCH('BIN 1.1 Luchtgeluidsisolatie'!$C66,lucht_zendlokaal,0)+1,FALSE)+IF($D66="neen",0,lucht_privacy)</f>
        <v>52</v>
      </c>
      <c r="Y66" s="67">
        <f>VLOOKUP(Y$5,kruis_lucht,MATCH('BIN 1.1 Luchtgeluidsisolatie'!$C66,lucht_zendlokaal,0)+1,FALSE)+IF($D66="neen",0,lucht_privacy)</f>
        <v>56</v>
      </c>
      <c r="Z66" s="284">
        <f>VLOOKUP(Z$5,kruis_lucht,MATCH('BIN 1.1 Luchtgeluidsisolatie'!$C66,lucht_zendlokaal,0)+1,FALSE)+IF($D66="neen",0,lucht_privacy)</f>
        <v>56</v>
      </c>
      <c r="AA66" s="284">
        <f>VLOOKUP(AA$5,kruis_lucht,MATCH('BIN 1.1 Luchtgeluidsisolatie'!$C66,lucht_zendlokaal,0)+1,FALSE)+IF($D66="neen",0,lucht_privacy)</f>
        <v>56</v>
      </c>
      <c r="AB66" s="67">
        <f>VLOOKUP(AB$5,kruis_lucht,MATCH('BIN 1.1 Luchtgeluidsisolatie'!$C66,lucht_zendlokaal,0)+1,FALSE)+IF($D66="neen",0,lucht_privacy)</f>
        <v>36</v>
      </c>
      <c r="AC66" s="67">
        <f>VLOOKUP(AC$5,kruis_lucht,MATCH('BIN 1.1 Luchtgeluidsisolatie'!$C66,lucht_zendlokaal,0)+1,FALSE)+IF($D66="neen",0,lucht_privacy)</f>
        <v>48</v>
      </c>
      <c r="AD66" s="67">
        <f>VLOOKUP(AD$5,kruis_lucht,MATCH('BIN 1.1 Luchtgeluidsisolatie'!$C66,lucht_zendlokaal,0)+1,FALSE)+IF($D66="neen",0,lucht_privacy)</f>
        <v>52</v>
      </c>
      <c r="AE66" s="67">
        <f>VLOOKUP(AE$5,kruis_lucht,MATCH('BIN 1.1 Luchtgeluidsisolatie'!$C66,lucht_zendlokaal,0)+1,FALSE)+IF($D66="neen",0,lucht_privacy)</f>
        <v>52</v>
      </c>
      <c r="AF66" s="67">
        <f>VLOOKUP(AF$5,kruis_lucht,MATCH('BIN 1.1 Luchtgeluidsisolatie'!$C66,lucht_zendlokaal,0)+1,FALSE)+IF($D66="neen",0,lucht_privacy)</f>
        <v>52</v>
      </c>
      <c r="AG66" s="67">
        <f>VLOOKUP(AG$5,kruis_lucht,MATCH('BIN 1.1 Luchtgeluidsisolatie'!$C66,lucht_zendlokaal,0)+1,FALSE)+IF($D66="neen",0,lucht_privacy)</f>
        <v>36</v>
      </c>
      <c r="AH66" s="67">
        <f>VLOOKUP(AH$5,kruis_lucht,MATCH('BIN 1.1 Luchtgeluidsisolatie'!$C66,lucht_zendlokaal,0)+1,FALSE)+IF($D66="neen",0,lucht_privacy)</f>
        <v>48</v>
      </c>
      <c r="AI66" s="67">
        <f>VLOOKUP(AI$5,kruis_lucht,MATCH('BIN 1.1 Luchtgeluidsisolatie'!$C66,lucht_zendlokaal,0)+1,FALSE)+IF($D66="neen",0,lucht_privacy)</f>
        <v>52</v>
      </c>
      <c r="AJ66" s="67">
        <f>VLOOKUP(AJ$5,kruis_lucht,MATCH('BIN 1.1 Luchtgeluidsisolatie'!$C66,lucht_zendlokaal,0)+1,FALSE)+IF($D66="neen",0,lucht_privacy)</f>
        <v>36</v>
      </c>
      <c r="AK66" s="67">
        <f>VLOOKUP(AK$5,kruis_lucht,MATCH('BIN 1.1 Luchtgeluidsisolatie'!$C66,lucht_zendlokaal,0)+1,FALSE)+IF($D66="neen",0,lucht_privacy)</f>
        <v>52</v>
      </c>
      <c r="AL66" s="67">
        <f>VLOOKUP(AL$5,kruis_lucht,MATCH('BIN 1.1 Luchtgeluidsisolatie'!$C66,lucht_zendlokaal,0)+1,FALSE)+IF($D66="neen",0,lucht_privacy)</f>
        <v>52</v>
      </c>
      <c r="AM66" s="67">
        <f>VLOOKUP(AM$5,kruis_lucht,MATCH('BIN 1.1 Luchtgeluidsisolatie'!$C66,lucht_zendlokaal,0)+1,FALSE)+IF($D66="neen",0,lucht_privacy)</f>
        <v>52</v>
      </c>
      <c r="AN66" s="67">
        <f>VLOOKUP(AN$5,kruis_lucht,MATCH('BIN 1.1 Luchtgeluidsisolatie'!$C66,lucht_zendlokaal,0)+1,FALSE)+IF($D66="neen",0,lucht_privacy)</f>
        <v>48</v>
      </c>
      <c r="AO66" s="67">
        <f>VLOOKUP(AO$5,kruis_lucht,MATCH('BIN 1.1 Luchtgeluidsisolatie'!$C66,lucht_zendlokaal,0)+1,FALSE)+IF($D66="neen",0,lucht_privacy)</f>
        <v>48</v>
      </c>
      <c r="AP66" s="67">
        <f>VLOOKUP(AP$5,kruis_lucht,MATCH('BIN 1.1 Luchtgeluidsisolatie'!$C66,lucht_zendlokaal,0)+1,FALSE)+IF($D66="neen",0,lucht_privacy)</f>
        <v>56</v>
      </c>
      <c r="AQ66" s="67">
        <f>VLOOKUP(AQ$5,kruis_lucht,MATCH('BIN 1.1 Luchtgeluidsisolatie'!$C66,lucht_zendlokaal,0)+1,FALSE)+IF($D66="neen",0,lucht_privacy)</f>
        <v>48</v>
      </c>
      <c r="AR66" s="67">
        <f>VLOOKUP(AR$5,kruis_lucht,MATCH('BIN 1.1 Luchtgeluidsisolatie'!$C66,lucht_zendlokaal,0)+1,FALSE)+IF($D66="neen",0,lucht_privacy)</f>
        <v>48</v>
      </c>
      <c r="AS66" s="67">
        <f>VLOOKUP(AS$5,kruis_lucht,MATCH('BIN 1.1 Luchtgeluidsisolatie'!$C66,lucht_zendlokaal,0)+1,FALSE)+IF($D66="neen",0,lucht_privacy)</f>
        <v>52</v>
      </c>
      <c r="AT66" s="67">
        <f>VLOOKUP(AT$5,kruis_lucht,MATCH('BIN 1.1 Luchtgeluidsisolatie'!$C66,lucht_zendlokaal,0)+1,FALSE)+IF($D66="neen",0,lucht_privacy)</f>
        <v>36</v>
      </c>
      <c r="AU66" s="67"/>
      <c r="AV66" s="260"/>
      <c r="AW66" s="67">
        <f>VLOOKUP(AW$5,kruis_lucht,MATCH('BIN 1.1 Luchtgeluidsisolatie'!$C66,lucht_zendlokaal,0)+1,FALSE)+IF($D66="neen",0,lucht_privacy)</f>
        <v>36</v>
      </c>
      <c r="AX66" s="67">
        <f>VLOOKUP(AX$5,kruis_lucht,MATCH('BIN 1.1 Luchtgeluidsisolatie'!$C66,lucht_zendlokaal,0)+1,FALSE)+IF($D66="neen",0,lucht_privacy)</f>
        <v>56</v>
      </c>
      <c r="AY66" s="67">
        <f>VLOOKUP(AY$5,kruis_lucht,MATCH('BIN 1.1 Luchtgeluidsisolatie'!$C66,lucht_zendlokaal,0)+1,FALSE)+IF($D66="neen",0,lucht_privacy)</f>
        <v>36</v>
      </c>
      <c r="AZ66" s="67">
        <f>VLOOKUP(AZ$5,kruis_lucht,MATCH('BIN 1.1 Luchtgeluidsisolatie'!$C66,lucht_zendlokaal,0)+1,FALSE)+IF($D66="neen",0,lucht_privacy)</f>
        <v>48</v>
      </c>
      <c r="BA66" s="67">
        <f>VLOOKUP(BA$5,kruis_lucht,MATCH('BIN 1.1 Luchtgeluidsisolatie'!$C66,lucht_zendlokaal,0)+1,FALSE)+IF($D66="neen",0,lucht_privacy)</f>
        <v>36</v>
      </c>
      <c r="BB66" s="67">
        <f>VLOOKUP(BB$5,kruis_lucht,MATCH('BIN 1.1 Luchtgeluidsisolatie'!$C66,lucht_zendlokaal,0)+1,FALSE)+IF($D66="neen",0,lucht_privacy)</f>
        <v>36</v>
      </c>
    </row>
    <row r="67" spans="1:54" s="280" customFormat="1">
      <c r="A67" s="282"/>
      <c r="B67" s="359"/>
      <c r="C67" s="276"/>
      <c r="D67" s="276"/>
      <c r="E67" s="276"/>
      <c r="F67" s="277"/>
      <c r="G67" s="278">
        <f t="shared" ref="G67:R67" si="155">G66+lucht_verhoogd</f>
        <v>52</v>
      </c>
      <c r="H67" s="278">
        <f t="shared" si="155"/>
        <v>52</v>
      </c>
      <c r="I67" s="278">
        <f t="shared" si="155"/>
        <v>56</v>
      </c>
      <c r="J67" s="278">
        <f t="shared" si="155"/>
        <v>56</v>
      </c>
      <c r="K67" s="278">
        <f t="shared" si="155"/>
        <v>60</v>
      </c>
      <c r="L67" s="278">
        <f t="shared" si="155"/>
        <v>52</v>
      </c>
      <c r="M67" s="278">
        <f t="shared" si="155"/>
        <v>40</v>
      </c>
      <c r="N67" s="278">
        <f t="shared" si="155"/>
        <v>40</v>
      </c>
      <c r="O67" s="278">
        <f t="shared" si="155"/>
        <v>40</v>
      </c>
      <c r="P67" s="278">
        <f t="shared" si="155"/>
        <v>40</v>
      </c>
      <c r="Q67" s="278">
        <f t="shared" si="155"/>
        <v>40</v>
      </c>
      <c r="R67" s="278">
        <f t="shared" si="155"/>
        <v>40</v>
      </c>
      <c r="S67" s="278"/>
      <c r="T67" s="279"/>
      <c r="U67" s="278">
        <f t="shared" ref="U67:AT67" si="156">U66+lucht_verhoogd</f>
        <v>56</v>
      </c>
      <c r="V67" s="278">
        <f t="shared" si="156"/>
        <v>56</v>
      </c>
      <c r="W67" s="278">
        <f t="shared" si="156"/>
        <v>60</v>
      </c>
      <c r="X67" s="278">
        <f t="shared" si="156"/>
        <v>56</v>
      </c>
      <c r="Y67" s="278">
        <f t="shared" ref="Y67" si="157">Y66+lucht_verhoogd</f>
        <v>60</v>
      </c>
      <c r="Z67" s="286">
        <f t="shared" si="156"/>
        <v>60</v>
      </c>
      <c r="AA67" s="286">
        <f t="shared" si="156"/>
        <v>60</v>
      </c>
      <c r="AB67" s="278">
        <f t="shared" si="156"/>
        <v>40</v>
      </c>
      <c r="AC67" s="278">
        <f t="shared" si="156"/>
        <v>52</v>
      </c>
      <c r="AD67" s="278">
        <f t="shared" si="156"/>
        <v>56</v>
      </c>
      <c r="AE67" s="278">
        <f t="shared" si="156"/>
        <v>56</v>
      </c>
      <c r="AF67" s="278">
        <f t="shared" si="156"/>
        <v>56</v>
      </c>
      <c r="AG67" s="278">
        <f t="shared" si="156"/>
        <v>40</v>
      </c>
      <c r="AH67" s="278">
        <f t="shared" si="156"/>
        <v>52</v>
      </c>
      <c r="AI67" s="278">
        <f t="shared" si="156"/>
        <v>56</v>
      </c>
      <c r="AJ67" s="278">
        <f t="shared" si="156"/>
        <v>40</v>
      </c>
      <c r="AK67" s="278">
        <f t="shared" si="156"/>
        <v>56</v>
      </c>
      <c r="AL67" s="278">
        <f t="shared" si="156"/>
        <v>56</v>
      </c>
      <c r="AM67" s="278">
        <f t="shared" si="156"/>
        <v>56</v>
      </c>
      <c r="AN67" s="278">
        <f t="shared" si="156"/>
        <v>52</v>
      </c>
      <c r="AO67" s="278">
        <f t="shared" si="156"/>
        <v>52</v>
      </c>
      <c r="AP67" s="278">
        <f t="shared" si="156"/>
        <v>60</v>
      </c>
      <c r="AQ67" s="278">
        <f t="shared" si="156"/>
        <v>52</v>
      </c>
      <c r="AR67" s="278">
        <f t="shared" si="156"/>
        <v>52</v>
      </c>
      <c r="AS67" s="278">
        <f t="shared" si="156"/>
        <v>56</v>
      </c>
      <c r="AT67" s="278">
        <f t="shared" si="156"/>
        <v>40</v>
      </c>
      <c r="AV67" s="281"/>
      <c r="AW67" s="278">
        <f t="shared" ref="AW67:BB67" si="158">AW66+lucht_verhoogd</f>
        <v>40</v>
      </c>
      <c r="AX67" s="278">
        <f t="shared" si="158"/>
        <v>60</v>
      </c>
      <c r="AY67" s="278">
        <f t="shared" si="158"/>
        <v>40</v>
      </c>
      <c r="AZ67" s="278">
        <f t="shared" si="158"/>
        <v>52</v>
      </c>
      <c r="BA67" s="278">
        <f t="shared" si="158"/>
        <v>40</v>
      </c>
      <c r="BB67" s="278">
        <f t="shared" si="158"/>
        <v>40</v>
      </c>
    </row>
    <row r="68" spans="1:54" s="126" customFormat="1">
      <c r="A68" s="262"/>
      <c r="B68" s="359" t="s">
        <v>125</v>
      </c>
      <c r="C68" s="267" t="str">
        <f>VLOOKUP(B68,lokalentabel,5,FALSE)</f>
        <v>hoog</v>
      </c>
      <c r="D68" s="267" t="str">
        <f>VLOOKUP(B68,lokalentabel,7,FALSE)</f>
        <v>ja</v>
      </c>
      <c r="E68" s="258"/>
      <c r="F68" s="259"/>
      <c r="G68" s="67">
        <f>VLOOKUP(G$5,kruis_lucht,MATCH('BIN 1.1 Luchtgeluidsisolatie'!$C68,lucht_zendlokaal,0)+1,FALSE)+IF($D68="neen",0,lucht_privacy)</f>
        <v>48</v>
      </c>
      <c r="H68" s="67">
        <f>VLOOKUP(H$5,kruis_lucht,MATCH('BIN 1.1 Luchtgeluidsisolatie'!$C68,lucht_zendlokaal,0)+1,FALSE)+IF($D68="neen",0,lucht_privacy)</f>
        <v>48</v>
      </c>
      <c r="I68" s="67">
        <f>VLOOKUP(I$5,kruis_lucht,MATCH('BIN 1.1 Luchtgeluidsisolatie'!$C68,lucht_zendlokaal,0)+1,FALSE)+IF($D68="neen",0,lucht_privacy)</f>
        <v>52</v>
      </c>
      <c r="J68" s="67">
        <f>VLOOKUP(J$5,kruis_lucht,MATCH('BIN 1.1 Luchtgeluidsisolatie'!$C68,lucht_zendlokaal,0)+1,FALSE)+IF($D68="neen",0,lucht_privacy)</f>
        <v>52</v>
      </c>
      <c r="K68" s="67">
        <f>VLOOKUP(K$5,kruis_lucht,MATCH('BIN 1.1 Luchtgeluidsisolatie'!$C68,lucht_zendlokaal,0)+1,FALSE)+IF($D68="neen",0,lucht_privacy)</f>
        <v>56</v>
      </c>
      <c r="L68" s="67">
        <f>VLOOKUP(L$5,kruis_lucht,MATCH('BIN 1.1 Luchtgeluidsisolatie'!$C68,lucht_zendlokaal,0)+1,FALSE)+IF($D68="neen",0,lucht_privacy)</f>
        <v>48</v>
      </c>
      <c r="M68" s="67">
        <f>VLOOKUP(M$5,kruis_lucht,MATCH('BIN 1.1 Luchtgeluidsisolatie'!$C68,lucht_zendlokaal,0)+1,FALSE)+IF($D68="neen",0,lucht_privacy)</f>
        <v>36</v>
      </c>
      <c r="N68" s="67">
        <f>VLOOKUP(N$5,kruis_lucht,MATCH('BIN 1.1 Luchtgeluidsisolatie'!$C68,lucht_zendlokaal,0)+1,FALSE)+IF($D68="neen",0,lucht_privacy)</f>
        <v>36</v>
      </c>
      <c r="O68" s="67">
        <f>VLOOKUP(O$5,kruis_lucht,MATCH('BIN 1.1 Luchtgeluidsisolatie'!$C68,lucht_zendlokaal,0)+1,FALSE)+IF($D68="neen",0,lucht_privacy)</f>
        <v>36</v>
      </c>
      <c r="P68" s="67">
        <f>VLOOKUP(P$5,kruis_lucht,MATCH('BIN 1.1 Luchtgeluidsisolatie'!$C68,lucht_zendlokaal,0)+1,FALSE)+IF($D68="neen",0,lucht_privacy)</f>
        <v>36</v>
      </c>
      <c r="Q68" s="67">
        <f>VLOOKUP(Q$5,kruis_lucht,MATCH('BIN 1.1 Luchtgeluidsisolatie'!$C68,lucht_zendlokaal,0)+1,FALSE)+IF($D68="neen",0,lucht_privacy)</f>
        <v>36</v>
      </c>
      <c r="R68" s="67">
        <f>VLOOKUP(R$5,kruis_lucht,MATCH('BIN 1.1 Luchtgeluidsisolatie'!$C68,lucht_zendlokaal,0)+1,FALSE)+IF($D68="neen",0,lucht_privacy)</f>
        <v>36</v>
      </c>
      <c r="S68" s="67"/>
      <c r="T68" s="260"/>
      <c r="U68" s="67">
        <f>VLOOKUP(U$5,kruis_lucht,MATCH('BIN 1.1 Luchtgeluidsisolatie'!$C68,lucht_zendlokaal,0)+1,FALSE)+IF($D68="neen",0,lucht_privacy)</f>
        <v>52</v>
      </c>
      <c r="V68" s="67">
        <f>VLOOKUP(V$5,kruis_lucht,MATCH('BIN 1.1 Luchtgeluidsisolatie'!$C68,lucht_zendlokaal,0)+1,FALSE)+IF($D68="neen",0,lucht_privacy)</f>
        <v>52</v>
      </c>
      <c r="W68" s="67">
        <f>VLOOKUP(W$5,kruis_lucht,MATCH('BIN 1.1 Luchtgeluidsisolatie'!$C68,lucht_zendlokaal,0)+1,FALSE)+IF($D68="neen",0,lucht_privacy)</f>
        <v>56</v>
      </c>
      <c r="X68" s="67">
        <f>VLOOKUP(X$5,kruis_lucht,MATCH('BIN 1.1 Luchtgeluidsisolatie'!$C68,lucht_zendlokaal,0)+1,FALSE)+IF($D68="neen",0,lucht_privacy)</f>
        <v>52</v>
      </c>
      <c r="Y68" s="67">
        <f>VLOOKUP(Y$5,kruis_lucht,MATCH('BIN 1.1 Luchtgeluidsisolatie'!$C68,lucht_zendlokaal,0)+1,FALSE)+IF($D68="neen",0,lucht_privacy)</f>
        <v>56</v>
      </c>
      <c r="Z68" s="284">
        <f>VLOOKUP(Z$5,kruis_lucht,MATCH('BIN 1.1 Luchtgeluidsisolatie'!$C68,lucht_zendlokaal,0)+1,FALSE)+IF($D68="neen",0,lucht_privacy)</f>
        <v>56</v>
      </c>
      <c r="AA68" s="284">
        <f>VLOOKUP(AA$5,kruis_lucht,MATCH('BIN 1.1 Luchtgeluidsisolatie'!$C68,lucht_zendlokaal,0)+1,FALSE)+IF($D68="neen",0,lucht_privacy)</f>
        <v>56</v>
      </c>
      <c r="AB68" s="67">
        <f>VLOOKUP(AB$5,kruis_lucht,MATCH('BIN 1.1 Luchtgeluidsisolatie'!$C68,lucht_zendlokaal,0)+1,FALSE)+IF($D68="neen",0,lucht_privacy)</f>
        <v>36</v>
      </c>
      <c r="AC68" s="67">
        <f>VLOOKUP(AC$5,kruis_lucht,MATCH('BIN 1.1 Luchtgeluidsisolatie'!$C68,lucht_zendlokaal,0)+1,FALSE)+IF($D68="neen",0,lucht_privacy)</f>
        <v>48</v>
      </c>
      <c r="AD68" s="67">
        <f>VLOOKUP(AD$5,kruis_lucht,MATCH('BIN 1.1 Luchtgeluidsisolatie'!$C68,lucht_zendlokaal,0)+1,FALSE)+IF($D68="neen",0,lucht_privacy)</f>
        <v>52</v>
      </c>
      <c r="AE68" s="67">
        <f>VLOOKUP(AE$5,kruis_lucht,MATCH('BIN 1.1 Luchtgeluidsisolatie'!$C68,lucht_zendlokaal,0)+1,FALSE)+IF($D68="neen",0,lucht_privacy)</f>
        <v>52</v>
      </c>
      <c r="AF68" s="67">
        <f>VLOOKUP(AF$5,kruis_lucht,MATCH('BIN 1.1 Luchtgeluidsisolatie'!$C68,lucht_zendlokaal,0)+1,FALSE)+IF($D68="neen",0,lucht_privacy)</f>
        <v>52</v>
      </c>
      <c r="AG68" s="67">
        <f>VLOOKUP(AG$5,kruis_lucht,MATCH('BIN 1.1 Luchtgeluidsisolatie'!$C68,lucht_zendlokaal,0)+1,FALSE)+IF($D68="neen",0,lucht_privacy)</f>
        <v>36</v>
      </c>
      <c r="AH68" s="67">
        <f>VLOOKUP(AH$5,kruis_lucht,MATCH('BIN 1.1 Luchtgeluidsisolatie'!$C68,lucht_zendlokaal,0)+1,FALSE)+IF($D68="neen",0,lucht_privacy)</f>
        <v>48</v>
      </c>
      <c r="AI68" s="67">
        <f>VLOOKUP(AI$5,kruis_lucht,MATCH('BIN 1.1 Luchtgeluidsisolatie'!$C68,lucht_zendlokaal,0)+1,FALSE)+IF($D68="neen",0,lucht_privacy)</f>
        <v>52</v>
      </c>
      <c r="AJ68" s="67">
        <f>VLOOKUP(AJ$5,kruis_lucht,MATCH('BIN 1.1 Luchtgeluidsisolatie'!$C68,lucht_zendlokaal,0)+1,FALSE)+IF($D68="neen",0,lucht_privacy)</f>
        <v>36</v>
      </c>
      <c r="AK68" s="67">
        <f>VLOOKUP(AK$5,kruis_lucht,MATCH('BIN 1.1 Luchtgeluidsisolatie'!$C68,lucht_zendlokaal,0)+1,FALSE)+IF($D68="neen",0,lucht_privacy)</f>
        <v>52</v>
      </c>
      <c r="AL68" s="67">
        <f>VLOOKUP(AL$5,kruis_lucht,MATCH('BIN 1.1 Luchtgeluidsisolatie'!$C68,lucht_zendlokaal,0)+1,FALSE)+IF($D68="neen",0,lucht_privacy)</f>
        <v>52</v>
      </c>
      <c r="AM68" s="67">
        <f>VLOOKUP(AM$5,kruis_lucht,MATCH('BIN 1.1 Luchtgeluidsisolatie'!$C68,lucht_zendlokaal,0)+1,FALSE)+IF($D68="neen",0,lucht_privacy)</f>
        <v>52</v>
      </c>
      <c r="AN68" s="67">
        <f>VLOOKUP(AN$5,kruis_lucht,MATCH('BIN 1.1 Luchtgeluidsisolatie'!$C68,lucht_zendlokaal,0)+1,FALSE)+IF($D68="neen",0,lucht_privacy)</f>
        <v>48</v>
      </c>
      <c r="AO68" s="67">
        <f>VLOOKUP(AO$5,kruis_lucht,MATCH('BIN 1.1 Luchtgeluidsisolatie'!$C68,lucht_zendlokaal,0)+1,FALSE)+IF($D68="neen",0,lucht_privacy)</f>
        <v>48</v>
      </c>
      <c r="AP68" s="67">
        <f>VLOOKUP(AP$5,kruis_lucht,MATCH('BIN 1.1 Luchtgeluidsisolatie'!$C68,lucht_zendlokaal,0)+1,FALSE)+IF($D68="neen",0,lucht_privacy)</f>
        <v>56</v>
      </c>
      <c r="AQ68" s="67">
        <f>VLOOKUP(AQ$5,kruis_lucht,MATCH('BIN 1.1 Luchtgeluidsisolatie'!$C68,lucht_zendlokaal,0)+1,FALSE)+IF($D68="neen",0,lucht_privacy)</f>
        <v>48</v>
      </c>
      <c r="AR68" s="67">
        <f>VLOOKUP(AR$5,kruis_lucht,MATCH('BIN 1.1 Luchtgeluidsisolatie'!$C68,lucht_zendlokaal,0)+1,FALSE)+IF($D68="neen",0,lucht_privacy)</f>
        <v>48</v>
      </c>
      <c r="AS68" s="67">
        <f>VLOOKUP(AS$5,kruis_lucht,MATCH('BIN 1.1 Luchtgeluidsisolatie'!$C68,lucht_zendlokaal,0)+1,FALSE)+IF($D68="neen",0,lucht_privacy)</f>
        <v>52</v>
      </c>
      <c r="AT68" s="67">
        <f>VLOOKUP(AT$5,kruis_lucht,MATCH('BIN 1.1 Luchtgeluidsisolatie'!$C68,lucht_zendlokaal,0)+1,FALSE)+IF($D68="neen",0,lucht_privacy)</f>
        <v>36</v>
      </c>
      <c r="AU68" s="67"/>
      <c r="AV68" s="260"/>
      <c r="AW68" s="67">
        <f>VLOOKUP(AW$5,kruis_lucht,MATCH('BIN 1.1 Luchtgeluidsisolatie'!$C68,lucht_zendlokaal,0)+1,FALSE)+IF($D68="neen",0,lucht_privacy)</f>
        <v>36</v>
      </c>
      <c r="AX68" s="67">
        <f>VLOOKUP(AX$5,kruis_lucht,MATCH('BIN 1.1 Luchtgeluidsisolatie'!$C68,lucht_zendlokaal,0)+1,FALSE)+IF($D68="neen",0,lucht_privacy)</f>
        <v>56</v>
      </c>
      <c r="AY68" s="67">
        <f>VLOOKUP(AY$5,kruis_lucht,MATCH('BIN 1.1 Luchtgeluidsisolatie'!$C68,lucht_zendlokaal,0)+1,FALSE)+IF($D68="neen",0,lucht_privacy)</f>
        <v>36</v>
      </c>
      <c r="AZ68" s="67">
        <f>VLOOKUP(AZ$5,kruis_lucht,MATCH('BIN 1.1 Luchtgeluidsisolatie'!$C68,lucht_zendlokaal,0)+1,FALSE)+IF($D68="neen",0,lucht_privacy)</f>
        <v>48</v>
      </c>
      <c r="BA68" s="67">
        <f>VLOOKUP(BA$5,kruis_lucht,MATCH('BIN 1.1 Luchtgeluidsisolatie'!$C68,lucht_zendlokaal,0)+1,FALSE)+IF($D68="neen",0,lucht_privacy)</f>
        <v>36</v>
      </c>
      <c r="BB68" s="67">
        <f>VLOOKUP(BB$5,kruis_lucht,MATCH('BIN 1.1 Luchtgeluidsisolatie'!$C68,lucht_zendlokaal,0)+1,FALSE)+IF($D68="neen",0,lucht_privacy)</f>
        <v>36</v>
      </c>
    </row>
    <row r="69" spans="1:54" s="280" customFormat="1">
      <c r="A69" s="282"/>
      <c r="B69" s="359"/>
      <c r="C69" s="276"/>
      <c r="D69" s="276"/>
      <c r="E69" s="276"/>
      <c r="F69" s="277"/>
      <c r="G69" s="278">
        <f t="shared" ref="G69:R69" si="159">G68+lucht_verhoogd</f>
        <v>52</v>
      </c>
      <c r="H69" s="278">
        <f t="shared" si="159"/>
        <v>52</v>
      </c>
      <c r="I69" s="278">
        <f t="shared" si="159"/>
        <v>56</v>
      </c>
      <c r="J69" s="278">
        <f t="shared" si="159"/>
        <v>56</v>
      </c>
      <c r="K69" s="278">
        <f t="shared" si="159"/>
        <v>60</v>
      </c>
      <c r="L69" s="278">
        <f t="shared" si="159"/>
        <v>52</v>
      </c>
      <c r="M69" s="278">
        <f t="shared" si="159"/>
        <v>40</v>
      </c>
      <c r="N69" s="278">
        <f t="shared" si="159"/>
        <v>40</v>
      </c>
      <c r="O69" s="278">
        <f t="shared" si="159"/>
        <v>40</v>
      </c>
      <c r="P69" s="278">
        <f t="shared" si="159"/>
        <v>40</v>
      </c>
      <c r="Q69" s="278">
        <f t="shared" si="159"/>
        <v>40</v>
      </c>
      <c r="R69" s="278">
        <f t="shared" si="159"/>
        <v>40</v>
      </c>
      <c r="S69" s="278"/>
      <c r="T69" s="279"/>
      <c r="U69" s="278">
        <f t="shared" ref="U69:AT69" si="160">U68+lucht_verhoogd</f>
        <v>56</v>
      </c>
      <c r="V69" s="278">
        <f t="shared" si="160"/>
        <v>56</v>
      </c>
      <c r="W69" s="278">
        <f t="shared" si="160"/>
        <v>60</v>
      </c>
      <c r="X69" s="278">
        <f t="shared" si="160"/>
        <v>56</v>
      </c>
      <c r="Y69" s="278">
        <f t="shared" ref="Y69" si="161">Y68+lucht_verhoogd</f>
        <v>60</v>
      </c>
      <c r="Z69" s="286">
        <f t="shared" si="160"/>
        <v>60</v>
      </c>
      <c r="AA69" s="286">
        <f t="shared" si="160"/>
        <v>60</v>
      </c>
      <c r="AB69" s="278">
        <f t="shared" si="160"/>
        <v>40</v>
      </c>
      <c r="AC69" s="278">
        <f t="shared" si="160"/>
        <v>52</v>
      </c>
      <c r="AD69" s="278">
        <f t="shared" si="160"/>
        <v>56</v>
      </c>
      <c r="AE69" s="278">
        <f t="shared" si="160"/>
        <v>56</v>
      </c>
      <c r="AF69" s="278">
        <f t="shared" si="160"/>
        <v>56</v>
      </c>
      <c r="AG69" s="278">
        <f t="shared" si="160"/>
        <v>40</v>
      </c>
      <c r="AH69" s="278">
        <f t="shared" si="160"/>
        <v>52</v>
      </c>
      <c r="AI69" s="278">
        <f t="shared" si="160"/>
        <v>56</v>
      </c>
      <c r="AJ69" s="278">
        <f t="shared" si="160"/>
        <v>40</v>
      </c>
      <c r="AK69" s="278">
        <f t="shared" si="160"/>
        <v>56</v>
      </c>
      <c r="AL69" s="278">
        <f t="shared" si="160"/>
        <v>56</v>
      </c>
      <c r="AM69" s="278">
        <f t="shared" si="160"/>
        <v>56</v>
      </c>
      <c r="AN69" s="278">
        <f t="shared" si="160"/>
        <v>52</v>
      </c>
      <c r="AO69" s="278">
        <f t="shared" si="160"/>
        <v>52</v>
      </c>
      <c r="AP69" s="278">
        <f t="shared" si="160"/>
        <v>60</v>
      </c>
      <c r="AQ69" s="278">
        <f t="shared" si="160"/>
        <v>52</v>
      </c>
      <c r="AR69" s="278">
        <f t="shared" si="160"/>
        <v>52</v>
      </c>
      <c r="AS69" s="278">
        <f t="shared" si="160"/>
        <v>56</v>
      </c>
      <c r="AT69" s="278">
        <f t="shared" si="160"/>
        <v>40</v>
      </c>
      <c r="AV69" s="281"/>
      <c r="AW69" s="278">
        <f t="shared" ref="AW69:BB69" si="162">AW68+lucht_verhoogd</f>
        <v>40</v>
      </c>
      <c r="AX69" s="278">
        <f t="shared" si="162"/>
        <v>60</v>
      </c>
      <c r="AY69" s="278">
        <f t="shared" si="162"/>
        <v>40</v>
      </c>
      <c r="AZ69" s="278">
        <f t="shared" si="162"/>
        <v>52</v>
      </c>
      <c r="BA69" s="278">
        <f t="shared" si="162"/>
        <v>40</v>
      </c>
      <c r="BB69" s="278">
        <f t="shared" si="162"/>
        <v>40</v>
      </c>
    </row>
    <row r="70" spans="1:54" s="126" customFormat="1">
      <c r="A70" s="257"/>
      <c r="B70" s="359" t="s">
        <v>36</v>
      </c>
      <c r="C70" s="267" t="str">
        <f>VLOOKUP(B70,lokalentabel,5,FALSE)</f>
        <v>hoog</v>
      </c>
      <c r="D70" s="267" t="str">
        <f>VLOOKUP(B70,lokalentabel,7,FALSE)</f>
        <v>neen</v>
      </c>
      <c r="E70" s="258"/>
      <c r="F70" s="259"/>
      <c r="G70" s="67">
        <f>VLOOKUP(G$5,kruis_lucht,MATCH('BIN 1.1 Luchtgeluidsisolatie'!$C70,lucht_zendlokaal,0)+1,FALSE)+IF($D70="neen",0,lucht_privacy)</f>
        <v>44</v>
      </c>
      <c r="H70" s="67">
        <f>VLOOKUP(H$5,kruis_lucht,MATCH('BIN 1.1 Luchtgeluidsisolatie'!$C70,lucht_zendlokaal,0)+1,FALSE)+IF($D70="neen",0,lucht_privacy)</f>
        <v>44</v>
      </c>
      <c r="I70" s="67">
        <f>VLOOKUP(I$5,kruis_lucht,MATCH('BIN 1.1 Luchtgeluidsisolatie'!$C70,lucht_zendlokaal,0)+1,FALSE)+IF($D70="neen",0,lucht_privacy)</f>
        <v>48</v>
      </c>
      <c r="J70" s="67">
        <f>VLOOKUP(J$5,kruis_lucht,MATCH('BIN 1.1 Luchtgeluidsisolatie'!$C70,lucht_zendlokaal,0)+1,FALSE)+IF($D70="neen",0,lucht_privacy)</f>
        <v>48</v>
      </c>
      <c r="K70" s="67">
        <f>VLOOKUP(K$5,kruis_lucht,MATCH('BIN 1.1 Luchtgeluidsisolatie'!$C70,lucht_zendlokaal,0)+1,FALSE)+IF($D70="neen",0,lucht_privacy)</f>
        <v>52</v>
      </c>
      <c r="L70" s="67">
        <f>VLOOKUP(L$5,kruis_lucht,MATCH('BIN 1.1 Luchtgeluidsisolatie'!$C70,lucht_zendlokaal,0)+1,FALSE)+IF($D70="neen",0,lucht_privacy)</f>
        <v>44</v>
      </c>
      <c r="M70" s="67">
        <f>VLOOKUP(M$5,kruis_lucht,MATCH('BIN 1.1 Luchtgeluidsisolatie'!$C70,lucht_zendlokaal,0)+1,FALSE)+IF($D70="neen",0,lucht_privacy)</f>
        <v>32</v>
      </c>
      <c r="N70" s="67">
        <f>VLOOKUP(N$5,kruis_lucht,MATCH('BIN 1.1 Luchtgeluidsisolatie'!$C70,lucht_zendlokaal,0)+1,FALSE)+IF($D70="neen",0,lucht_privacy)</f>
        <v>32</v>
      </c>
      <c r="O70" s="67">
        <f>VLOOKUP(O$5,kruis_lucht,MATCH('BIN 1.1 Luchtgeluidsisolatie'!$C70,lucht_zendlokaal,0)+1,FALSE)+IF($D70="neen",0,lucht_privacy)</f>
        <v>32</v>
      </c>
      <c r="P70" s="67">
        <f>VLOOKUP(P$5,kruis_lucht,MATCH('BIN 1.1 Luchtgeluidsisolatie'!$C70,lucht_zendlokaal,0)+1,FALSE)+IF($D70="neen",0,lucht_privacy)</f>
        <v>32</v>
      </c>
      <c r="Q70" s="67">
        <f>VLOOKUP(Q$5,kruis_lucht,MATCH('BIN 1.1 Luchtgeluidsisolatie'!$C70,lucht_zendlokaal,0)+1,FALSE)+IF($D70="neen",0,lucht_privacy)</f>
        <v>32</v>
      </c>
      <c r="R70" s="67">
        <f>VLOOKUP(R$5,kruis_lucht,MATCH('BIN 1.1 Luchtgeluidsisolatie'!$C70,lucht_zendlokaal,0)+1,FALSE)+IF($D70="neen",0,lucht_privacy)</f>
        <v>32</v>
      </c>
      <c r="S70" s="67"/>
      <c r="T70" s="260"/>
      <c r="U70" s="67">
        <f>VLOOKUP(U$5,kruis_lucht,MATCH('BIN 1.1 Luchtgeluidsisolatie'!$C70,lucht_zendlokaal,0)+1,FALSE)+IF($D70="neen",0,lucht_privacy)</f>
        <v>48</v>
      </c>
      <c r="V70" s="67">
        <f>VLOOKUP(V$5,kruis_lucht,MATCH('BIN 1.1 Luchtgeluidsisolatie'!$C70,lucht_zendlokaal,0)+1,FALSE)+IF($D70="neen",0,lucht_privacy)</f>
        <v>48</v>
      </c>
      <c r="W70" s="67">
        <f>VLOOKUP(W$5,kruis_lucht,MATCH('BIN 1.1 Luchtgeluidsisolatie'!$C70,lucht_zendlokaal,0)+1,FALSE)+IF($D70="neen",0,lucht_privacy)</f>
        <v>52</v>
      </c>
      <c r="X70" s="67">
        <f>VLOOKUP(X$5,kruis_lucht,MATCH('BIN 1.1 Luchtgeluidsisolatie'!$C70,lucht_zendlokaal,0)+1,FALSE)+IF($D70="neen",0,lucht_privacy)</f>
        <v>48</v>
      </c>
      <c r="Y70" s="67">
        <f>VLOOKUP(Y$5,kruis_lucht,MATCH('BIN 1.1 Luchtgeluidsisolatie'!$C70,lucht_zendlokaal,0)+1,FALSE)+IF($D70="neen",0,lucht_privacy)</f>
        <v>52</v>
      </c>
      <c r="Z70" s="284">
        <f>VLOOKUP(Z$5,kruis_lucht,MATCH('BIN 1.1 Luchtgeluidsisolatie'!$C70,lucht_zendlokaal,0)+1,FALSE)+IF($D70="neen",0,lucht_privacy)</f>
        <v>52</v>
      </c>
      <c r="AA70" s="284">
        <f>VLOOKUP(AA$5,kruis_lucht,MATCH('BIN 1.1 Luchtgeluidsisolatie'!$C70,lucht_zendlokaal,0)+1,FALSE)+IF($D70="neen",0,lucht_privacy)</f>
        <v>52</v>
      </c>
      <c r="AB70" s="67">
        <f>VLOOKUP(AB$5,kruis_lucht,MATCH('BIN 1.1 Luchtgeluidsisolatie'!$C70,lucht_zendlokaal,0)+1,FALSE)+IF($D70="neen",0,lucht_privacy)</f>
        <v>32</v>
      </c>
      <c r="AC70" s="67">
        <f>VLOOKUP(AC$5,kruis_lucht,MATCH('BIN 1.1 Luchtgeluidsisolatie'!$C70,lucht_zendlokaal,0)+1,FALSE)+IF($D70="neen",0,lucht_privacy)</f>
        <v>44</v>
      </c>
      <c r="AD70" s="67">
        <f>VLOOKUP(AD$5,kruis_lucht,MATCH('BIN 1.1 Luchtgeluidsisolatie'!$C70,lucht_zendlokaal,0)+1,FALSE)+IF($D70="neen",0,lucht_privacy)</f>
        <v>48</v>
      </c>
      <c r="AE70" s="67">
        <f>VLOOKUP(AE$5,kruis_lucht,MATCH('BIN 1.1 Luchtgeluidsisolatie'!$C70,lucht_zendlokaal,0)+1,FALSE)+IF($D70="neen",0,lucht_privacy)</f>
        <v>48</v>
      </c>
      <c r="AF70" s="67">
        <f>VLOOKUP(AF$5,kruis_lucht,MATCH('BIN 1.1 Luchtgeluidsisolatie'!$C70,lucht_zendlokaal,0)+1,FALSE)+IF($D70="neen",0,lucht_privacy)</f>
        <v>48</v>
      </c>
      <c r="AG70" s="67">
        <f>VLOOKUP(AG$5,kruis_lucht,MATCH('BIN 1.1 Luchtgeluidsisolatie'!$C70,lucht_zendlokaal,0)+1,FALSE)+IF($D70="neen",0,lucht_privacy)</f>
        <v>32</v>
      </c>
      <c r="AH70" s="67">
        <f>VLOOKUP(AH$5,kruis_lucht,MATCH('BIN 1.1 Luchtgeluidsisolatie'!$C70,lucht_zendlokaal,0)+1,FALSE)+IF($D70="neen",0,lucht_privacy)</f>
        <v>44</v>
      </c>
      <c r="AI70" s="67">
        <f>VLOOKUP(AI$5,kruis_lucht,MATCH('BIN 1.1 Luchtgeluidsisolatie'!$C70,lucht_zendlokaal,0)+1,FALSE)+IF($D70="neen",0,lucht_privacy)</f>
        <v>48</v>
      </c>
      <c r="AJ70" s="67">
        <f>VLOOKUP(AJ$5,kruis_lucht,MATCH('BIN 1.1 Luchtgeluidsisolatie'!$C70,lucht_zendlokaal,0)+1,FALSE)+IF($D70="neen",0,lucht_privacy)</f>
        <v>32</v>
      </c>
      <c r="AK70" s="67">
        <f>VLOOKUP(AK$5,kruis_lucht,MATCH('BIN 1.1 Luchtgeluidsisolatie'!$C70,lucht_zendlokaal,0)+1,FALSE)+IF($D70="neen",0,lucht_privacy)</f>
        <v>48</v>
      </c>
      <c r="AL70" s="67">
        <f>VLOOKUP(AL$5,kruis_lucht,MATCH('BIN 1.1 Luchtgeluidsisolatie'!$C70,lucht_zendlokaal,0)+1,FALSE)+IF($D70="neen",0,lucht_privacy)</f>
        <v>48</v>
      </c>
      <c r="AM70" s="67" t="s">
        <v>142</v>
      </c>
      <c r="AN70" s="67">
        <f>VLOOKUP(AN$5,kruis_lucht,MATCH('BIN 1.1 Luchtgeluidsisolatie'!$C70,lucht_zendlokaal,0)+1,FALSE)+IF($D70="neen",0,lucht_privacy)</f>
        <v>44</v>
      </c>
      <c r="AO70" s="67">
        <f>VLOOKUP(AO$5,kruis_lucht,MATCH('BIN 1.1 Luchtgeluidsisolatie'!$C70,lucht_zendlokaal,0)+1,FALSE)+IF($D70="neen",0,lucht_privacy)</f>
        <v>44</v>
      </c>
      <c r="AP70" s="67">
        <f>VLOOKUP(AP$5,kruis_lucht,MATCH('BIN 1.1 Luchtgeluidsisolatie'!$C70,lucht_zendlokaal,0)+1,FALSE)+IF($D70="neen",0,lucht_privacy)</f>
        <v>52</v>
      </c>
      <c r="AQ70" s="67">
        <f>VLOOKUP(AQ$5,kruis_lucht,MATCH('BIN 1.1 Luchtgeluidsisolatie'!$C70,lucht_zendlokaal,0)+1,FALSE)+IF($D70="neen",0,lucht_privacy)</f>
        <v>44</v>
      </c>
      <c r="AR70" s="67">
        <f>VLOOKUP(AR$5,kruis_lucht,MATCH('BIN 1.1 Luchtgeluidsisolatie'!$C70,lucht_zendlokaal,0)+1,FALSE)+IF($D70="neen",0,lucht_privacy)</f>
        <v>44</v>
      </c>
      <c r="AS70" s="67">
        <f>VLOOKUP(AS$5,kruis_lucht,MATCH('BIN 1.1 Luchtgeluidsisolatie'!$C70,lucht_zendlokaal,0)+1,FALSE)+IF($D70="neen",0,lucht_privacy)</f>
        <v>48</v>
      </c>
      <c r="AT70" s="67">
        <f>VLOOKUP(AT$5,kruis_lucht,MATCH('BIN 1.1 Luchtgeluidsisolatie'!$C70,lucht_zendlokaal,0)+1,FALSE)+IF($D70="neen",0,lucht_privacy)</f>
        <v>32</v>
      </c>
      <c r="AU70" s="67"/>
      <c r="AV70" s="260"/>
      <c r="AW70" s="67">
        <f>VLOOKUP(AW$5,kruis_lucht,MATCH('BIN 1.1 Luchtgeluidsisolatie'!$C70,lucht_zendlokaal,0)+1,FALSE)+IF($D70="neen",0,lucht_privacy)</f>
        <v>32</v>
      </c>
      <c r="AX70" s="67">
        <f>VLOOKUP(AX$5,kruis_lucht,MATCH('BIN 1.1 Luchtgeluidsisolatie'!$C70,lucht_zendlokaal,0)+1,FALSE)+IF($D70="neen",0,lucht_privacy)</f>
        <v>52</v>
      </c>
      <c r="AY70" s="67">
        <f>VLOOKUP(AY$5,kruis_lucht,MATCH('BIN 1.1 Luchtgeluidsisolatie'!$C70,lucht_zendlokaal,0)+1,FALSE)+IF($D70="neen",0,lucht_privacy)</f>
        <v>32</v>
      </c>
      <c r="AZ70" s="67">
        <f>VLOOKUP(AZ$5,kruis_lucht,MATCH('BIN 1.1 Luchtgeluidsisolatie'!$C70,lucht_zendlokaal,0)+1,FALSE)+IF($D70="neen",0,lucht_privacy)</f>
        <v>44</v>
      </c>
      <c r="BA70" s="67">
        <f>VLOOKUP(BA$5,kruis_lucht,MATCH('BIN 1.1 Luchtgeluidsisolatie'!$C70,lucht_zendlokaal,0)+1,FALSE)+IF($D70="neen",0,lucht_privacy)</f>
        <v>32</v>
      </c>
      <c r="BB70" s="67">
        <f>VLOOKUP(BB$5,kruis_lucht,MATCH('BIN 1.1 Luchtgeluidsisolatie'!$C70,lucht_zendlokaal,0)+1,FALSE)+IF($D70="neen",0,lucht_privacy)</f>
        <v>32</v>
      </c>
    </row>
    <row r="71" spans="1:54" s="280" customFormat="1">
      <c r="A71" s="275"/>
      <c r="B71" s="359"/>
      <c r="C71" s="276"/>
      <c r="D71" s="276"/>
      <c r="E71" s="276"/>
      <c r="F71" s="277"/>
      <c r="G71" s="278">
        <f t="shared" ref="G71:K71" si="163">G70+lucht_verhoogd</f>
        <v>48</v>
      </c>
      <c r="H71" s="278">
        <f t="shared" si="163"/>
        <v>48</v>
      </c>
      <c r="I71" s="278">
        <f t="shared" si="163"/>
        <v>52</v>
      </c>
      <c r="J71" s="278">
        <f t="shared" si="163"/>
        <v>52</v>
      </c>
      <c r="K71" s="278">
        <f t="shared" si="163"/>
        <v>56</v>
      </c>
      <c r="L71" s="278">
        <f t="shared" ref="L71:R71" si="164">L70+lucht_verhoogd</f>
        <v>48</v>
      </c>
      <c r="M71" s="278">
        <f t="shared" si="164"/>
        <v>36</v>
      </c>
      <c r="N71" s="278">
        <f t="shared" si="164"/>
        <v>36</v>
      </c>
      <c r="O71" s="278">
        <f t="shared" si="164"/>
        <v>36</v>
      </c>
      <c r="P71" s="278">
        <f t="shared" si="164"/>
        <v>36</v>
      </c>
      <c r="Q71" s="278">
        <f t="shared" si="164"/>
        <v>36</v>
      </c>
      <c r="R71" s="278">
        <f t="shared" si="164"/>
        <v>36</v>
      </c>
      <c r="S71" s="278"/>
      <c r="T71" s="279"/>
      <c r="U71" s="278">
        <f t="shared" ref="U71:Z71" si="165">U70+lucht_verhoogd</f>
        <v>52</v>
      </c>
      <c r="V71" s="278">
        <f t="shared" si="165"/>
        <v>52</v>
      </c>
      <c r="W71" s="278">
        <f t="shared" si="165"/>
        <v>56</v>
      </c>
      <c r="X71" s="278">
        <f t="shared" si="165"/>
        <v>52</v>
      </c>
      <c r="Y71" s="278">
        <f t="shared" si="165"/>
        <v>56</v>
      </c>
      <c r="Z71" s="286">
        <f t="shared" si="165"/>
        <v>56</v>
      </c>
      <c r="AA71" s="286">
        <f t="shared" ref="AA71:AC71" si="166">AA70+lucht_verhoogd</f>
        <v>56</v>
      </c>
      <c r="AB71" s="278">
        <f>AB70+lucht_verhoogd</f>
        <v>36</v>
      </c>
      <c r="AC71" s="278">
        <f t="shared" si="166"/>
        <v>48</v>
      </c>
      <c r="AD71" s="278">
        <f t="shared" ref="AD71:AK71" si="167">AD70+lucht_verhoogd</f>
        <v>52</v>
      </c>
      <c r="AE71" s="278">
        <f t="shared" si="167"/>
        <v>52</v>
      </c>
      <c r="AF71" s="278">
        <f t="shared" si="167"/>
        <v>52</v>
      </c>
      <c r="AG71" s="278">
        <f t="shared" si="167"/>
        <v>36</v>
      </c>
      <c r="AH71" s="278">
        <f t="shared" si="167"/>
        <v>48</v>
      </c>
      <c r="AI71" s="278">
        <f t="shared" si="167"/>
        <v>52</v>
      </c>
      <c r="AJ71" s="278">
        <f t="shared" si="167"/>
        <v>36</v>
      </c>
      <c r="AK71" s="278">
        <f t="shared" si="167"/>
        <v>52</v>
      </c>
      <c r="AL71" s="278">
        <f t="shared" ref="AL71" si="168">AL70+lucht_verhoogd</f>
        <v>52</v>
      </c>
      <c r="AM71" s="278" t="s">
        <v>142</v>
      </c>
      <c r="AN71" s="278">
        <f t="shared" ref="AN71:AO71" si="169">AN70+lucht_verhoogd</f>
        <v>48</v>
      </c>
      <c r="AO71" s="278">
        <f t="shared" si="169"/>
        <v>48</v>
      </c>
      <c r="AP71" s="278">
        <f t="shared" ref="AP71:AQ71" si="170">AP70+lucht_verhoogd</f>
        <v>56</v>
      </c>
      <c r="AQ71" s="278">
        <f t="shared" si="170"/>
        <v>48</v>
      </c>
      <c r="AR71" s="278">
        <f t="shared" ref="AR71" si="171">AR70+lucht_verhoogd</f>
        <v>48</v>
      </c>
      <c r="AS71" s="278">
        <f t="shared" ref="AS71" si="172">AS70+lucht_verhoogd</f>
        <v>52</v>
      </c>
      <c r="AT71" s="278">
        <f>AT70+lucht_verhoogd</f>
        <v>36</v>
      </c>
      <c r="AV71" s="281"/>
      <c r="AW71" s="278">
        <f t="shared" ref="AW71:BB71" si="173">AW70+lucht_verhoogd</f>
        <v>36</v>
      </c>
      <c r="AX71" s="278">
        <f t="shared" si="173"/>
        <v>56</v>
      </c>
      <c r="AY71" s="278">
        <f t="shared" si="173"/>
        <v>36</v>
      </c>
      <c r="AZ71" s="278">
        <f t="shared" si="173"/>
        <v>48</v>
      </c>
      <c r="BA71" s="278">
        <f t="shared" si="173"/>
        <v>36</v>
      </c>
      <c r="BB71" s="278">
        <f t="shared" si="173"/>
        <v>36</v>
      </c>
    </row>
    <row r="72" spans="1:54" s="126" customFormat="1">
      <c r="A72" s="257"/>
      <c r="B72" s="359" t="s">
        <v>37</v>
      </c>
      <c r="C72" s="267" t="str">
        <f>VLOOKUP(B72,lokalentabel,5,FALSE)</f>
        <v>zeer hoog</v>
      </c>
      <c r="D72" s="267" t="str">
        <f>VLOOKUP(B72,lokalentabel,7,FALSE)</f>
        <v>neen</v>
      </c>
      <c r="E72" s="258"/>
      <c r="F72" s="259"/>
      <c r="G72" s="67">
        <f>VLOOKUP(G$5,kruis_lucht,MATCH('BIN 1.1 Luchtgeluidsisolatie'!$C72,lucht_zendlokaal,0)+1,FALSE)+IF($D72="neen",0,lucht_privacy)</f>
        <v>52</v>
      </c>
      <c r="H72" s="67">
        <f>VLOOKUP(H$5,kruis_lucht,MATCH('BIN 1.1 Luchtgeluidsisolatie'!$C72,lucht_zendlokaal,0)+1,FALSE)+IF($D72="neen",0,lucht_privacy)</f>
        <v>52</v>
      </c>
      <c r="I72" s="67">
        <f>VLOOKUP(I$5,kruis_lucht,MATCH('BIN 1.1 Luchtgeluidsisolatie'!$C72,lucht_zendlokaal,0)+1,FALSE)+IF($D72="neen",0,lucht_privacy)</f>
        <v>56</v>
      </c>
      <c r="J72" s="67">
        <f>VLOOKUP(J$5,kruis_lucht,MATCH('BIN 1.1 Luchtgeluidsisolatie'!$C72,lucht_zendlokaal,0)+1,FALSE)+IF($D72="neen",0,lucht_privacy)</f>
        <v>56</v>
      </c>
      <c r="K72" s="67">
        <f>VLOOKUP(K$5,kruis_lucht,MATCH('BIN 1.1 Luchtgeluidsisolatie'!$C72,lucht_zendlokaal,0)+1,FALSE)+IF($D72="neen",0,lucht_privacy)</f>
        <v>60</v>
      </c>
      <c r="L72" s="67">
        <f>VLOOKUP(L$5,kruis_lucht,MATCH('BIN 1.1 Luchtgeluidsisolatie'!$C72,lucht_zendlokaal,0)+1,FALSE)+IF($D72="neen",0,lucht_privacy)</f>
        <v>52</v>
      </c>
      <c r="M72" s="67">
        <f>VLOOKUP(M$5,kruis_lucht,MATCH('BIN 1.1 Luchtgeluidsisolatie'!$C72,lucht_zendlokaal,0)+1,FALSE)+IF($D72="neen",0,lucht_privacy)</f>
        <v>32</v>
      </c>
      <c r="N72" s="67">
        <f>VLOOKUP(N$5,kruis_lucht,MATCH('BIN 1.1 Luchtgeluidsisolatie'!$C72,lucht_zendlokaal,0)+1,FALSE)+IF($D72="neen",0,lucht_privacy)</f>
        <v>32</v>
      </c>
      <c r="O72" s="67">
        <f>VLOOKUP(O$5,kruis_lucht,MATCH('BIN 1.1 Luchtgeluidsisolatie'!$C72,lucht_zendlokaal,0)+1,FALSE)+IF($D72="neen",0,lucht_privacy)</f>
        <v>32</v>
      </c>
      <c r="P72" s="67">
        <f>VLOOKUP(P$5,kruis_lucht,MATCH('BIN 1.1 Luchtgeluidsisolatie'!$C72,lucht_zendlokaal,0)+1,FALSE)+IF($D72="neen",0,lucht_privacy)</f>
        <v>32</v>
      </c>
      <c r="Q72" s="67">
        <f>VLOOKUP(Q$5,kruis_lucht,MATCH('BIN 1.1 Luchtgeluidsisolatie'!$C72,lucht_zendlokaal,0)+1,FALSE)+IF($D72="neen",0,lucht_privacy)</f>
        <v>32</v>
      </c>
      <c r="R72" s="67">
        <f>VLOOKUP(R$5,kruis_lucht,MATCH('BIN 1.1 Luchtgeluidsisolatie'!$C72,lucht_zendlokaal,0)+1,FALSE)+IF($D72="neen",0,lucht_privacy)</f>
        <v>32</v>
      </c>
      <c r="S72" s="67"/>
      <c r="T72" s="260"/>
      <c r="U72" s="67">
        <f>VLOOKUP(U$5,kruis_lucht,MATCH('BIN 1.1 Luchtgeluidsisolatie'!$C72,lucht_zendlokaal,0)+1,FALSE)+IF($D72="neen",0,lucht_privacy)</f>
        <v>56</v>
      </c>
      <c r="V72" s="67">
        <f>VLOOKUP(V$5,kruis_lucht,MATCH('BIN 1.1 Luchtgeluidsisolatie'!$C72,lucht_zendlokaal,0)+1,FALSE)+IF($D72="neen",0,lucht_privacy)</f>
        <v>56</v>
      </c>
      <c r="W72" s="67">
        <f>VLOOKUP(W$5,kruis_lucht,MATCH('BIN 1.1 Luchtgeluidsisolatie'!$C72,lucht_zendlokaal,0)+1,FALSE)+IF($D72="neen",0,lucht_privacy)</f>
        <v>60</v>
      </c>
      <c r="X72" s="67">
        <f>VLOOKUP(X$5,kruis_lucht,MATCH('BIN 1.1 Luchtgeluidsisolatie'!$C72,lucht_zendlokaal,0)+1,FALSE)+IF($D72="neen",0,lucht_privacy)</f>
        <v>56</v>
      </c>
      <c r="Y72" s="67">
        <f>VLOOKUP(Y$5,kruis_lucht,MATCH('BIN 1.1 Luchtgeluidsisolatie'!$C72,lucht_zendlokaal,0)+1,FALSE)+IF($D72="neen",0,lucht_privacy)</f>
        <v>60</v>
      </c>
      <c r="Z72" s="284" t="s">
        <v>46</v>
      </c>
      <c r="AA72" s="284" t="s">
        <v>46</v>
      </c>
      <c r="AB72" s="67">
        <f>VLOOKUP(AB$5,kruis_lucht,MATCH('BIN 1.1 Luchtgeluidsisolatie'!$C72,lucht_zendlokaal,0)+1,FALSE)+IF($D72="neen",0,lucht_privacy)</f>
        <v>32</v>
      </c>
      <c r="AC72" s="67">
        <f>VLOOKUP(AC$5,kruis_lucht,MATCH('BIN 1.1 Luchtgeluidsisolatie'!$C72,lucht_zendlokaal,0)+1,FALSE)+IF($D72="neen",0,lucht_privacy)</f>
        <v>52</v>
      </c>
      <c r="AD72" s="67">
        <f>VLOOKUP(AD$5,kruis_lucht,MATCH('BIN 1.1 Luchtgeluidsisolatie'!$C72,lucht_zendlokaal,0)+1,FALSE)+IF($D72="neen",0,lucht_privacy)</f>
        <v>56</v>
      </c>
      <c r="AE72" s="67">
        <f>VLOOKUP(AE$5,kruis_lucht,MATCH('BIN 1.1 Luchtgeluidsisolatie'!$C72,lucht_zendlokaal,0)+1,FALSE)+IF($D72="neen",0,lucht_privacy)</f>
        <v>56</v>
      </c>
      <c r="AF72" s="67">
        <f>VLOOKUP(AF$5,kruis_lucht,MATCH('BIN 1.1 Luchtgeluidsisolatie'!$C72,lucht_zendlokaal,0)+1,FALSE)+IF($D72="neen",0,lucht_privacy)</f>
        <v>56</v>
      </c>
      <c r="AG72" s="67">
        <f>VLOOKUP(AG$5,kruis_lucht,MATCH('BIN 1.1 Luchtgeluidsisolatie'!$C72,lucht_zendlokaal,0)+1,FALSE)+IF($D72="neen",0,lucht_privacy)</f>
        <v>32</v>
      </c>
      <c r="AH72" s="67">
        <f>VLOOKUP(AH$5,kruis_lucht,MATCH('BIN 1.1 Luchtgeluidsisolatie'!$C72,lucht_zendlokaal,0)+1,FALSE)+IF($D72="neen",0,lucht_privacy)</f>
        <v>52</v>
      </c>
      <c r="AI72" s="67">
        <f>VLOOKUP(AI$5,kruis_lucht,MATCH('BIN 1.1 Luchtgeluidsisolatie'!$C72,lucht_zendlokaal,0)+1,FALSE)+IF($D72="neen",0,lucht_privacy)</f>
        <v>56</v>
      </c>
      <c r="AJ72" s="67">
        <f>VLOOKUP(AJ$5,kruis_lucht,MATCH('BIN 1.1 Luchtgeluidsisolatie'!$C72,lucht_zendlokaal,0)+1,FALSE)+IF($D72="neen",0,lucht_privacy)</f>
        <v>32</v>
      </c>
      <c r="AK72" s="67">
        <f>VLOOKUP(AK$5,kruis_lucht,MATCH('BIN 1.1 Luchtgeluidsisolatie'!$C72,lucht_zendlokaal,0)+1,FALSE)+IF($D72="neen",0,lucht_privacy)</f>
        <v>56</v>
      </c>
      <c r="AL72" s="67">
        <f>VLOOKUP(AL$5,kruis_lucht,MATCH('BIN 1.1 Luchtgeluidsisolatie'!$C72,lucht_zendlokaal,0)+1,FALSE)+IF($D72="neen",0,lucht_privacy)</f>
        <v>56</v>
      </c>
      <c r="AM72" s="67">
        <f>VLOOKUP(AM$5,kruis_lucht,MATCH('BIN 1.1 Luchtgeluidsisolatie'!$C72,lucht_zendlokaal,0)+1,FALSE)+IF($D72="neen",0,lucht_privacy)</f>
        <v>56</v>
      </c>
      <c r="AN72" s="67">
        <f>VLOOKUP(AN$5,kruis_lucht,MATCH('BIN 1.1 Luchtgeluidsisolatie'!$C72,lucht_zendlokaal,0)+1,FALSE)+IF($D72="neen",0,lucht_privacy)</f>
        <v>52</v>
      </c>
      <c r="AO72" s="67">
        <f>VLOOKUP(AO$5,kruis_lucht,MATCH('BIN 1.1 Luchtgeluidsisolatie'!$C72,lucht_zendlokaal,0)+1,FALSE)+IF($D72="neen",0,lucht_privacy)</f>
        <v>52</v>
      </c>
      <c r="AP72" s="67">
        <f>VLOOKUP(AP$5,kruis_lucht,MATCH('BIN 1.1 Luchtgeluidsisolatie'!$C72,lucht_zendlokaal,0)+1,FALSE)+IF($D72="neen",0,lucht_privacy)</f>
        <v>60</v>
      </c>
      <c r="AQ72" s="67">
        <f>VLOOKUP(AQ$5,kruis_lucht,MATCH('BIN 1.1 Luchtgeluidsisolatie'!$C72,lucht_zendlokaal,0)+1,FALSE)+IF($D72="neen",0,lucht_privacy)</f>
        <v>52</v>
      </c>
      <c r="AR72" s="67">
        <f>VLOOKUP(AR$5,kruis_lucht,MATCH('BIN 1.1 Luchtgeluidsisolatie'!$C72,lucht_zendlokaal,0)+1,FALSE)+IF($D72="neen",0,lucht_privacy)</f>
        <v>52</v>
      </c>
      <c r="AS72" s="67">
        <f>VLOOKUP(AS$5,kruis_lucht,MATCH('BIN 1.1 Luchtgeluidsisolatie'!$C72,lucht_zendlokaal,0)+1,FALSE)+IF($D72="neen",0,lucht_privacy)</f>
        <v>56</v>
      </c>
      <c r="AT72" s="67">
        <f>VLOOKUP(AT$5,kruis_lucht,MATCH('BIN 1.1 Luchtgeluidsisolatie'!$C72,lucht_zendlokaal,0)+1,FALSE)+IF($D72="neen",0,lucht_privacy)</f>
        <v>32</v>
      </c>
      <c r="AU72" s="67"/>
      <c r="AV72" s="260"/>
      <c r="AW72" s="67">
        <f>VLOOKUP(AW$5,kruis_lucht,MATCH('BIN 1.1 Luchtgeluidsisolatie'!$C72,lucht_zendlokaal,0)+1,FALSE)+IF($D72="neen",0,lucht_privacy)</f>
        <v>32</v>
      </c>
      <c r="AX72" s="288" t="s">
        <v>46</v>
      </c>
      <c r="AY72" s="67">
        <f>VLOOKUP(AY$5,kruis_lucht,MATCH('BIN 1.1 Luchtgeluidsisolatie'!$C72,lucht_zendlokaal,0)+1,FALSE)+IF($D72="neen",0,lucht_privacy)</f>
        <v>32</v>
      </c>
      <c r="AZ72" s="67">
        <f>VLOOKUP(AZ$5,kruis_lucht,MATCH('BIN 1.1 Luchtgeluidsisolatie'!$C72,lucht_zendlokaal,0)+1,FALSE)+IF($D72="neen",0,lucht_privacy)</f>
        <v>52</v>
      </c>
      <c r="BA72" s="67">
        <f>VLOOKUP(BA$5,kruis_lucht,MATCH('BIN 1.1 Luchtgeluidsisolatie'!$C72,lucht_zendlokaal,0)+1,FALSE)+IF($D72="neen",0,lucht_privacy)</f>
        <v>32</v>
      </c>
      <c r="BB72" s="67">
        <f>VLOOKUP(BB$5,kruis_lucht,MATCH('BIN 1.1 Luchtgeluidsisolatie'!$C72,lucht_zendlokaal,0)+1,FALSE)+IF($D72="neen",0,lucht_privacy)</f>
        <v>32</v>
      </c>
    </row>
    <row r="73" spans="1:54" s="280" customFormat="1">
      <c r="A73" s="275"/>
      <c r="B73" s="359"/>
      <c r="C73" s="276"/>
      <c r="D73" s="276"/>
      <c r="E73" s="276"/>
      <c r="F73" s="277"/>
      <c r="G73" s="278">
        <f t="shared" ref="G73:K73" si="174">G72+lucht_verhoogd</f>
        <v>56</v>
      </c>
      <c r="H73" s="278">
        <f t="shared" si="174"/>
        <v>56</v>
      </c>
      <c r="I73" s="278">
        <f t="shared" si="174"/>
        <v>60</v>
      </c>
      <c r="J73" s="278">
        <f t="shared" si="174"/>
        <v>60</v>
      </c>
      <c r="K73" s="278">
        <f t="shared" si="174"/>
        <v>64</v>
      </c>
      <c r="L73" s="278">
        <f t="shared" ref="L73:R73" si="175">L72+lucht_verhoogd</f>
        <v>56</v>
      </c>
      <c r="M73" s="278">
        <f t="shared" si="175"/>
        <v>36</v>
      </c>
      <c r="N73" s="278">
        <f t="shared" si="175"/>
        <v>36</v>
      </c>
      <c r="O73" s="278">
        <f t="shared" si="175"/>
        <v>36</v>
      </c>
      <c r="P73" s="278">
        <f t="shared" si="175"/>
        <v>36</v>
      </c>
      <c r="Q73" s="278">
        <f t="shared" si="175"/>
        <v>36</v>
      </c>
      <c r="R73" s="278">
        <f t="shared" si="175"/>
        <v>36</v>
      </c>
      <c r="S73" s="278"/>
      <c r="T73" s="279"/>
      <c r="U73" s="278">
        <f>U72+lucht_verhoogd</f>
        <v>60</v>
      </c>
      <c r="V73" s="278">
        <f>V72+lucht_verhoogd</f>
        <v>60</v>
      </c>
      <c r="W73" s="278">
        <f>W72+lucht_verhoogd</f>
        <v>64</v>
      </c>
      <c r="X73" s="278">
        <f>X72+lucht_verhoogd</f>
        <v>60</v>
      </c>
      <c r="Y73" s="278">
        <f>Y72+lucht_verhoogd</f>
        <v>64</v>
      </c>
      <c r="Z73" s="286" t="s">
        <v>46</v>
      </c>
      <c r="AA73" s="286" t="s">
        <v>46</v>
      </c>
      <c r="AB73" s="278">
        <f>AB72+lucht_verhoogd</f>
        <v>36</v>
      </c>
      <c r="AC73" s="278">
        <f t="shared" ref="AC73" si="176">AC72+lucht_verhoogd</f>
        <v>56</v>
      </c>
      <c r="AD73" s="278">
        <f t="shared" ref="AD73:AK73" si="177">AD72+lucht_verhoogd</f>
        <v>60</v>
      </c>
      <c r="AE73" s="278">
        <f t="shared" si="177"/>
        <v>60</v>
      </c>
      <c r="AF73" s="278">
        <f t="shared" si="177"/>
        <v>60</v>
      </c>
      <c r="AG73" s="278">
        <f t="shared" si="177"/>
        <v>36</v>
      </c>
      <c r="AH73" s="278">
        <f t="shared" si="177"/>
        <v>56</v>
      </c>
      <c r="AI73" s="278">
        <f t="shared" si="177"/>
        <v>60</v>
      </c>
      <c r="AJ73" s="278">
        <f t="shared" si="177"/>
        <v>36</v>
      </c>
      <c r="AK73" s="278">
        <f t="shared" si="177"/>
        <v>60</v>
      </c>
      <c r="AL73" s="278">
        <f t="shared" ref="AL73" si="178">AL72+lucht_verhoogd</f>
        <v>60</v>
      </c>
      <c r="AM73" s="278">
        <f t="shared" ref="AM73:AN73" si="179">AM72+lucht_verhoogd</f>
        <v>60</v>
      </c>
      <c r="AN73" s="278">
        <f t="shared" si="179"/>
        <v>56</v>
      </c>
      <c r="AO73" s="278">
        <f t="shared" ref="AO73" si="180">AO72+lucht_verhoogd</f>
        <v>56</v>
      </c>
      <c r="AP73" s="278">
        <f t="shared" ref="AP73:AQ73" si="181">AP72+lucht_verhoogd</f>
        <v>64</v>
      </c>
      <c r="AQ73" s="278">
        <f t="shared" si="181"/>
        <v>56</v>
      </c>
      <c r="AR73" s="278">
        <f t="shared" ref="AR73" si="182">AR72+lucht_verhoogd</f>
        <v>56</v>
      </c>
      <c r="AS73" s="278">
        <f t="shared" ref="AS73" si="183">AS72+lucht_verhoogd</f>
        <v>60</v>
      </c>
      <c r="AT73" s="278">
        <f>AT72+lucht_verhoogd</f>
        <v>36</v>
      </c>
      <c r="AV73" s="281"/>
      <c r="AW73" s="278">
        <f>AW72+lucht_verhoogd</f>
        <v>36</v>
      </c>
      <c r="AX73" s="289" t="s">
        <v>46</v>
      </c>
      <c r="AY73" s="278">
        <f>AY72+lucht_verhoogd</f>
        <v>36</v>
      </c>
      <c r="AZ73" s="278">
        <f>AZ72+lucht_verhoogd</f>
        <v>56</v>
      </c>
      <c r="BA73" s="278">
        <f>BA72+lucht_verhoogd</f>
        <v>36</v>
      </c>
      <c r="BB73" s="278">
        <f>BB72+lucht_verhoogd</f>
        <v>36</v>
      </c>
    </row>
    <row r="74" spans="1:54" s="126" customFormat="1">
      <c r="A74" s="262"/>
      <c r="B74" s="359" t="s">
        <v>38</v>
      </c>
      <c r="C74" s="267" t="str">
        <f>VLOOKUP(B74,lokalentabel,5,FALSE)</f>
        <v>zeer hoog</v>
      </c>
      <c r="D74" s="267" t="str">
        <f>VLOOKUP(B74,lokalentabel,7,FALSE)</f>
        <v>neen</v>
      </c>
      <c r="E74" s="258"/>
      <c r="F74" s="259"/>
      <c r="G74" s="67">
        <f>VLOOKUP(G$5,kruis_lucht,MATCH('BIN 1.1 Luchtgeluidsisolatie'!$C74,lucht_zendlokaal,0)+1,FALSE)+IF($D74="neen",0,lucht_privacy)</f>
        <v>52</v>
      </c>
      <c r="H74" s="67">
        <f>VLOOKUP(H$5,kruis_lucht,MATCH('BIN 1.1 Luchtgeluidsisolatie'!$C74,lucht_zendlokaal,0)+1,FALSE)+IF($D74="neen",0,lucht_privacy)</f>
        <v>52</v>
      </c>
      <c r="I74" s="67">
        <f>VLOOKUP(I$5,kruis_lucht,MATCH('BIN 1.1 Luchtgeluidsisolatie'!$C74,lucht_zendlokaal,0)+1,FALSE)+IF($D74="neen",0,lucht_privacy)</f>
        <v>56</v>
      </c>
      <c r="J74" s="67">
        <f>VLOOKUP(J$5,kruis_lucht,MATCH('BIN 1.1 Luchtgeluidsisolatie'!$C74,lucht_zendlokaal,0)+1,FALSE)+IF($D74="neen",0,lucht_privacy)</f>
        <v>56</v>
      </c>
      <c r="K74" s="67">
        <f>VLOOKUP(K$5,kruis_lucht,MATCH('BIN 1.1 Luchtgeluidsisolatie'!$C74,lucht_zendlokaal,0)+1,FALSE)+IF($D74="neen",0,lucht_privacy)</f>
        <v>60</v>
      </c>
      <c r="L74" s="67">
        <f>VLOOKUP(L$5,kruis_lucht,MATCH('BIN 1.1 Luchtgeluidsisolatie'!$C74,lucht_zendlokaal,0)+1,FALSE)+IF($D74="neen",0,lucht_privacy)</f>
        <v>52</v>
      </c>
      <c r="M74" s="67">
        <f>VLOOKUP(M$5,kruis_lucht,MATCH('BIN 1.1 Luchtgeluidsisolatie'!$C74,lucht_zendlokaal,0)+1,FALSE)+IF($D74="neen",0,lucht_privacy)</f>
        <v>32</v>
      </c>
      <c r="N74" s="67">
        <f>VLOOKUP(N$5,kruis_lucht,MATCH('BIN 1.1 Luchtgeluidsisolatie'!$C74,lucht_zendlokaal,0)+1,FALSE)+IF($D74="neen",0,lucht_privacy)</f>
        <v>32</v>
      </c>
      <c r="O74" s="67">
        <f>VLOOKUP(O$5,kruis_lucht,MATCH('BIN 1.1 Luchtgeluidsisolatie'!$C74,lucht_zendlokaal,0)+1,FALSE)+IF($D74="neen",0,lucht_privacy)</f>
        <v>32</v>
      </c>
      <c r="P74" s="67">
        <f>VLOOKUP(P$5,kruis_lucht,MATCH('BIN 1.1 Luchtgeluidsisolatie'!$C74,lucht_zendlokaal,0)+1,FALSE)+IF($D74="neen",0,lucht_privacy)</f>
        <v>32</v>
      </c>
      <c r="Q74" s="67">
        <f>VLOOKUP(Q$5,kruis_lucht,MATCH('BIN 1.1 Luchtgeluidsisolatie'!$C74,lucht_zendlokaal,0)+1,FALSE)+IF($D74="neen",0,lucht_privacy)</f>
        <v>32</v>
      </c>
      <c r="R74" s="67">
        <f>VLOOKUP(R$5,kruis_lucht,MATCH('BIN 1.1 Luchtgeluidsisolatie'!$C74,lucht_zendlokaal,0)+1,FALSE)+IF($D74="neen",0,lucht_privacy)</f>
        <v>32</v>
      </c>
      <c r="S74" s="67"/>
      <c r="T74" s="260"/>
      <c r="U74" s="67">
        <f>VLOOKUP(U$5,kruis_lucht,MATCH('BIN 1.1 Luchtgeluidsisolatie'!$C74,lucht_zendlokaal,0)+1,FALSE)+IF($D74="neen",0,lucht_privacy)</f>
        <v>56</v>
      </c>
      <c r="V74" s="67">
        <f>VLOOKUP(V$5,kruis_lucht,MATCH('BIN 1.1 Luchtgeluidsisolatie'!$C74,lucht_zendlokaal,0)+1,FALSE)+IF($D74="neen",0,lucht_privacy)</f>
        <v>56</v>
      </c>
      <c r="W74" s="67">
        <f>VLOOKUP(W$5,kruis_lucht,MATCH('BIN 1.1 Luchtgeluidsisolatie'!$C74,lucht_zendlokaal,0)+1,FALSE)+IF($D74="neen",0,lucht_privacy)</f>
        <v>60</v>
      </c>
      <c r="X74" s="67">
        <f>VLOOKUP(X$5,kruis_lucht,MATCH('BIN 1.1 Luchtgeluidsisolatie'!$C74,lucht_zendlokaal,0)+1,FALSE)+IF($D74="neen",0,lucht_privacy)</f>
        <v>56</v>
      </c>
      <c r="Y74" s="67">
        <f>VLOOKUP(Y$5,kruis_lucht,MATCH('BIN 1.1 Luchtgeluidsisolatie'!$C74,lucht_zendlokaal,0)+1,FALSE)+IF($D74="neen",0,lucht_privacy)</f>
        <v>60</v>
      </c>
      <c r="Z74" s="284" t="s">
        <v>46</v>
      </c>
      <c r="AA74" s="284" t="s">
        <v>46</v>
      </c>
      <c r="AB74" s="67">
        <f>VLOOKUP(AB$5,kruis_lucht,MATCH('BIN 1.1 Luchtgeluidsisolatie'!$C74,lucht_zendlokaal,0)+1,FALSE)+IF($D74="neen",0,lucht_privacy)</f>
        <v>32</v>
      </c>
      <c r="AC74" s="67">
        <f>VLOOKUP(AC$5,kruis_lucht,MATCH('BIN 1.1 Luchtgeluidsisolatie'!$C74,lucht_zendlokaal,0)+1,FALSE)+IF($D74="neen",0,lucht_privacy)</f>
        <v>52</v>
      </c>
      <c r="AD74" s="67">
        <f>VLOOKUP(AD$5,kruis_lucht,MATCH('BIN 1.1 Luchtgeluidsisolatie'!$C74,lucht_zendlokaal,0)+1,FALSE)+IF($D74="neen",0,lucht_privacy)</f>
        <v>56</v>
      </c>
      <c r="AE74" s="67">
        <f>VLOOKUP(AE$5,kruis_lucht,MATCH('BIN 1.1 Luchtgeluidsisolatie'!$C74,lucht_zendlokaal,0)+1,FALSE)+IF($D74="neen",0,lucht_privacy)</f>
        <v>56</v>
      </c>
      <c r="AF74" s="67">
        <f>VLOOKUP(AF$5,kruis_lucht,MATCH('BIN 1.1 Luchtgeluidsisolatie'!$C74,lucht_zendlokaal,0)+1,FALSE)+IF($D74="neen",0,lucht_privacy)</f>
        <v>56</v>
      </c>
      <c r="AG74" s="67">
        <f>VLOOKUP(AG$5,kruis_lucht,MATCH('BIN 1.1 Luchtgeluidsisolatie'!$C74,lucht_zendlokaal,0)+1,FALSE)+IF($D74="neen",0,lucht_privacy)</f>
        <v>32</v>
      </c>
      <c r="AH74" s="67">
        <f>VLOOKUP(AH$5,kruis_lucht,MATCH('BIN 1.1 Luchtgeluidsisolatie'!$C74,lucht_zendlokaal,0)+1,FALSE)+IF($D74="neen",0,lucht_privacy)</f>
        <v>52</v>
      </c>
      <c r="AI74" s="67">
        <f>VLOOKUP(AI$5,kruis_lucht,MATCH('BIN 1.1 Luchtgeluidsisolatie'!$C74,lucht_zendlokaal,0)+1,FALSE)+IF($D74="neen",0,lucht_privacy)</f>
        <v>56</v>
      </c>
      <c r="AJ74" s="67">
        <f>VLOOKUP(AJ$5,kruis_lucht,MATCH('BIN 1.1 Luchtgeluidsisolatie'!$C74,lucht_zendlokaal,0)+1,FALSE)+IF($D74="neen",0,lucht_privacy)</f>
        <v>32</v>
      </c>
      <c r="AK74" s="67">
        <f>VLOOKUP(AK$5,kruis_lucht,MATCH('BIN 1.1 Luchtgeluidsisolatie'!$C74,lucht_zendlokaal,0)+1,FALSE)+IF($D74="neen",0,lucht_privacy)</f>
        <v>56</v>
      </c>
      <c r="AL74" s="67">
        <f>VLOOKUP(AL$5,kruis_lucht,MATCH('BIN 1.1 Luchtgeluidsisolatie'!$C74,lucht_zendlokaal,0)+1,FALSE)+IF($D74="neen",0,lucht_privacy)</f>
        <v>56</v>
      </c>
      <c r="AM74" s="67">
        <f>VLOOKUP(AM$5,kruis_lucht,MATCH('BIN 1.1 Luchtgeluidsisolatie'!$C74,lucht_zendlokaal,0)+1,FALSE)+IF($D74="neen",0,lucht_privacy)</f>
        <v>56</v>
      </c>
      <c r="AN74" s="67">
        <f>VLOOKUP(AN$5,kruis_lucht,MATCH('BIN 1.1 Luchtgeluidsisolatie'!$C74,lucht_zendlokaal,0)+1,FALSE)+IF($D74="neen",0,lucht_privacy)</f>
        <v>52</v>
      </c>
      <c r="AO74" s="67">
        <f>VLOOKUP(AO$5,kruis_lucht,MATCH('BIN 1.1 Luchtgeluidsisolatie'!$C74,lucht_zendlokaal,0)+1,FALSE)+IF($D74="neen",0,lucht_privacy)</f>
        <v>52</v>
      </c>
      <c r="AP74" s="67">
        <f>VLOOKUP(AP$5,kruis_lucht,MATCH('BIN 1.1 Luchtgeluidsisolatie'!$C74,lucht_zendlokaal,0)+1,FALSE)+IF($D74="neen",0,lucht_privacy)</f>
        <v>60</v>
      </c>
      <c r="AQ74" s="67">
        <f>VLOOKUP(AQ$5,kruis_lucht,MATCH('BIN 1.1 Luchtgeluidsisolatie'!$C74,lucht_zendlokaal,0)+1,FALSE)+IF($D74="neen",0,lucht_privacy)</f>
        <v>52</v>
      </c>
      <c r="AR74" s="67">
        <f>VLOOKUP(AR$5,kruis_lucht,MATCH('BIN 1.1 Luchtgeluidsisolatie'!$C74,lucht_zendlokaal,0)+1,FALSE)+IF($D74="neen",0,lucht_privacy)</f>
        <v>52</v>
      </c>
      <c r="AS74" s="67">
        <f>VLOOKUP(AS$5,kruis_lucht,MATCH('BIN 1.1 Luchtgeluidsisolatie'!$C74,lucht_zendlokaal,0)+1,FALSE)+IF($D74="neen",0,lucht_privacy)</f>
        <v>56</v>
      </c>
      <c r="AT74" s="67">
        <f>VLOOKUP(AT$5,kruis_lucht,MATCH('BIN 1.1 Luchtgeluidsisolatie'!$C74,lucht_zendlokaal,0)+1,FALSE)+IF($D74="neen",0,lucht_privacy)</f>
        <v>32</v>
      </c>
      <c r="AU74" s="67"/>
      <c r="AV74" s="260"/>
      <c r="AW74" s="67">
        <f>VLOOKUP(AW$5,kruis_lucht,MATCH('BIN 1.1 Luchtgeluidsisolatie'!$C74,lucht_zendlokaal,0)+1,FALSE)+IF($D74="neen",0,lucht_privacy)</f>
        <v>32</v>
      </c>
      <c r="AX74" s="288" t="s">
        <v>46</v>
      </c>
      <c r="AY74" s="67">
        <f>VLOOKUP(AY$5,kruis_lucht,MATCH('BIN 1.1 Luchtgeluidsisolatie'!$C74,lucht_zendlokaal,0)+1,FALSE)+IF($D74="neen",0,lucht_privacy)</f>
        <v>32</v>
      </c>
      <c r="AZ74" s="67">
        <f>VLOOKUP(AZ$5,kruis_lucht,MATCH('BIN 1.1 Luchtgeluidsisolatie'!$C74,lucht_zendlokaal,0)+1,FALSE)+IF($D74="neen",0,lucht_privacy)</f>
        <v>52</v>
      </c>
      <c r="BA74" s="67">
        <f>VLOOKUP(BA$5,kruis_lucht,MATCH('BIN 1.1 Luchtgeluidsisolatie'!$C74,lucht_zendlokaal,0)+1,FALSE)+IF($D74="neen",0,lucht_privacy)</f>
        <v>32</v>
      </c>
      <c r="BB74" s="67">
        <f>VLOOKUP(BB$5,kruis_lucht,MATCH('BIN 1.1 Luchtgeluidsisolatie'!$C74,lucht_zendlokaal,0)+1,FALSE)+IF($D74="neen",0,lucht_privacy)</f>
        <v>32</v>
      </c>
    </row>
    <row r="75" spans="1:54" s="280" customFormat="1">
      <c r="A75" s="282"/>
      <c r="B75" s="359"/>
      <c r="C75" s="276"/>
      <c r="D75" s="276"/>
      <c r="E75" s="276"/>
      <c r="F75" s="277"/>
      <c r="G75" s="278">
        <f t="shared" ref="G75:K75" si="184">G74+lucht_verhoogd</f>
        <v>56</v>
      </c>
      <c r="H75" s="278">
        <f t="shared" si="184"/>
        <v>56</v>
      </c>
      <c r="I75" s="278">
        <f t="shared" si="184"/>
        <v>60</v>
      </c>
      <c r="J75" s="278">
        <f t="shared" si="184"/>
        <v>60</v>
      </c>
      <c r="K75" s="278">
        <f t="shared" si="184"/>
        <v>64</v>
      </c>
      <c r="L75" s="278">
        <f t="shared" ref="L75:R75" si="185">L74+lucht_verhoogd</f>
        <v>56</v>
      </c>
      <c r="M75" s="278">
        <f t="shared" si="185"/>
        <v>36</v>
      </c>
      <c r="N75" s="278">
        <f t="shared" si="185"/>
        <v>36</v>
      </c>
      <c r="O75" s="278">
        <f t="shared" si="185"/>
        <v>36</v>
      </c>
      <c r="P75" s="278">
        <f t="shared" si="185"/>
        <v>36</v>
      </c>
      <c r="Q75" s="278">
        <f t="shared" si="185"/>
        <v>36</v>
      </c>
      <c r="R75" s="278">
        <f t="shared" si="185"/>
        <v>36</v>
      </c>
      <c r="S75" s="278"/>
      <c r="T75" s="279"/>
      <c r="U75" s="278">
        <f>U74+lucht_verhoogd</f>
        <v>60</v>
      </c>
      <c r="V75" s="278">
        <f>V74+lucht_verhoogd</f>
        <v>60</v>
      </c>
      <c r="W75" s="278">
        <f>W74+lucht_verhoogd</f>
        <v>64</v>
      </c>
      <c r="X75" s="278">
        <f>X74+lucht_verhoogd</f>
        <v>60</v>
      </c>
      <c r="Y75" s="278">
        <f>Y74+lucht_verhoogd</f>
        <v>64</v>
      </c>
      <c r="Z75" s="286" t="s">
        <v>46</v>
      </c>
      <c r="AA75" s="286" t="s">
        <v>46</v>
      </c>
      <c r="AB75" s="278">
        <f>AB74+lucht_verhoogd</f>
        <v>36</v>
      </c>
      <c r="AC75" s="278">
        <f t="shared" ref="AC75" si="186">AC74+lucht_verhoogd</f>
        <v>56</v>
      </c>
      <c r="AD75" s="278">
        <f t="shared" ref="AD75:AK75" si="187">AD74+lucht_verhoogd</f>
        <v>60</v>
      </c>
      <c r="AE75" s="278">
        <f t="shared" si="187"/>
        <v>60</v>
      </c>
      <c r="AF75" s="278">
        <f t="shared" si="187"/>
        <v>60</v>
      </c>
      <c r="AG75" s="278">
        <f t="shared" si="187"/>
        <v>36</v>
      </c>
      <c r="AH75" s="278">
        <f t="shared" si="187"/>
        <v>56</v>
      </c>
      <c r="AI75" s="278">
        <f t="shared" si="187"/>
        <v>60</v>
      </c>
      <c r="AJ75" s="278">
        <f t="shared" si="187"/>
        <v>36</v>
      </c>
      <c r="AK75" s="278">
        <f t="shared" si="187"/>
        <v>60</v>
      </c>
      <c r="AL75" s="278">
        <f t="shared" ref="AL75" si="188">AL74+lucht_verhoogd</f>
        <v>60</v>
      </c>
      <c r="AM75" s="278">
        <f t="shared" ref="AM75:AN75" si="189">AM74+lucht_verhoogd</f>
        <v>60</v>
      </c>
      <c r="AN75" s="278">
        <f t="shared" si="189"/>
        <v>56</v>
      </c>
      <c r="AO75" s="278">
        <f t="shared" ref="AO75" si="190">AO74+lucht_verhoogd</f>
        <v>56</v>
      </c>
      <c r="AP75" s="278">
        <f t="shared" ref="AP75:AQ75" si="191">AP74+lucht_verhoogd</f>
        <v>64</v>
      </c>
      <c r="AQ75" s="278">
        <f t="shared" si="191"/>
        <v>56</v>
      </c>
      <c r="AR75" s="278">
        <f t="shared" ref="AR75" si="192">AR74+lucht_verhoogd</f>
        <v>56</v>
      </c>
      <c r="AS75" s="278">
        <f t="shared" ref="AS75" si="193">AS74+lucht_verhoogd</f>
        <v>60</v>
      </c>
      <c r="AT75" s="278">
        <f>AT74+lucht_verhoogd</f>
        <v>36</v>
      </c>
      <c r="AV75" s="281"/>
      <c r="AW75" s="278">
        <f>AW74+lucht_verhoogd</f>
        <v>36</v>
      </c>
      <c r="AX75" s="289" t="s">
        <v>46</v>
      </c>
      <c r="AY75" s="278">
        <f>AY74+lucht_verhoogd</f>
        <v>36</v>
      </c>
      <c r="AZ75" s="278">
        <f>AZ74+lucht_verhoogd</f>
        <v>56</v>
      </c>
      <c r="BA75" s="278">
        <f>BA74+lucht_verhoogd</f>
        <v>36</v>
      </c>
      <c r="BB75" s="278">
        <f>BB74+lucht_verhoogd</f>
        <v>36</v>
      </c>
    </row>
    <row r="76" spans="1:54" s="126" customFormat="1">
      <c r="A76" s="257"/>
      <c r="B76" s="359" t="s">
        <v>39</v>
      </c>
      <c r="C76" s="267" t="str">
        <f>VLOOKUP(B76,lokalentabel,5,FALSE)</f>
        <v>normaal</v>
      </c>
      <c r="D76" s="267" t="str">
        <f>VLOOKUP(B76,lokalentabel,7,FALSE)</f>
        <v>neen</v>
      </c>
      <c r="E76" s="258"/>
      <c r="F76" s="259"/>
      <c r="G76" s="67">
        <f>VLOOKUP(G$5,kruis_lucht,MATCH('BIN 1.1 Luchtgeluidsisolatie'!$C76,lucht_zendlokaal,0)+1,FALSE)+IF($D76="neen",0,lucht_privacy)</f>
        <v>40</v>
      </c>
      <c r="H76" s="67">
        <f>VLOOKUP(H$5,kruis_lucht,MATCH('BIN 1.1 Luchtgeluidsisolatie'!$C76,lucht_zendlokaal,0)+1,FALSE)+IF($D76="neen",0,lucht_privacy)</f>
        <v>40</v>
      </c>
      <c r="I76" s="67">
        <f>VLOOKUP(I$5,kruis_lucht,MATCH('BIN 1.1 Luchtgeluidsisolatie'!$C76,lucht_zendlokaal,0)+1,FALSE)+IF($D76="neen",0,lucht_privacy)</f>
        <v>44</v>
      </c>
      <c r="J76" s="67">
        <f>VLOOKUP(J$5,kruis_lucht,MATCH('BIN 1.1 Luchtgeluidsisolatie'!$C76,lucht_zendlokaal,0)+1,FALSE)+IF($D76="neen",0,lucht_privacy)</f>
        <v>44</v>
      </c>
      <c r="K76" s="67">
        <f>VLOOKUP(K$5,kruis_lucht,MATCH('BIN 1.1 Luchtgeluidsisolatie'!$C76,lucht_zendlokaal,0)+1,FALSE)+IF($D76="neen",0,lucht_privacy)</f>
        <v>48</v>
      </c>
      <c r="L76" s="67">
        <f>VLOOKUP(L$5,kruis_lucht,MATCH('BIN 1.1 Luchtgeluidsisolatie'!$C76,lucht_zendlokaal,0)+1,FALSE)+IF($D76="neen",0,lucht_privacy)</f>
        <v>40</v>
      </c>
      <c r="M76" s="67">
        <f>VLOOKUP(M$5,kruis_lucht,MATCH('BIN 1.1 Luchtgeluidsisolatie'!$C76,lucht_zendlokaal,0)+1,FALSE)+IF($D76="neen",0,lucht_privacy)</f>
        <v>28</v>
      </c>
      <c r="N76" s="67">
        <f>VLOOKUP(N$5,kruis_lucht,MATCH('BIN 1.1 Luchtgeluidsisolatie'!$C76,lucht_zendlokaal,0)+1,FALSE)+IF($D76="neen",0,lucht_privacy)</f>
        <v>28</v>
      </c>
      <c r="O76" s="67">
        <f>VLOOKUP(O$5,kruis_lucht,MATCH('BIN 1.1 Luchtgeluidsisolatie'!$C76,lucht_zendlokaal,0)+1,FALSE)+IF($D76="neen",0,lucht_privacy)</f>
        <v>28</v>
      </c>
      <c r="P76" s="67">
        <f>VLOOKUP(P$5,kruis_lucht,MATCH('BIN 1.1 Luchtgeluidsisolatie'!$C76,lucht_zendlokaal,0)+1,FALSE)+IF($D76="neen",0,lucht_privacy)</f>
        <v>28</v>
      </c>
      <c r="Q76" s="67">
        <f>VLOOKUP(Q$5,kruis_lucht,MATCH('BIN 1.1 Luchtgeluidsisolatie'!$C76,lucht_zendlokaal,0)+1,FALSE)+IF($D76="neen",0,lucht_privacy)</f>
        <v>28</v>
      </c>
      <c r="R76" s="67">
        <f>VLOOKUP(R$5,kruis_lucht,MATCH('BIN 1.1 Luchtgeluidsisolatie'!$C76,lucht_zendlokaal,0)+1,FALSE)+IF($D76="neen",0,lucht_privacy)</f>
        <v>28</v>
      </c>
      <c r="S76" s="67"/>
      <c r="T76" s="260"/>
      <c r="U76" s="67">
        <f>VLOOKUP(U$5,kruis_lucht,MATCH('BIN 1.1 Luchtgeluidsisolatie'!$C76,lucht_zendlokaal,0)+1,FALSE)+IF($D76="neen",0,lucht_privacy)</f>
        <v>44</v>
      </c>
      <c r="V76" s="67">
        <f>VLOOKUP(V$5,kruis_lucht,MATCH('BIN 1.1 Luchtgeluidsisolatie'!$C76,lucht_zendlokaal,0)+1,FALSE)+IF($D76="neen",0,lucht_privacy)</f>
        <v>44</v>
      </c>
      <c r="W76" s="67">
        <f>VLOOKUP(W$5,kruis_lucht,MATCH('BIN 1.1 Luchtgeluidsisolatie'!$C76,lucht_zendlokaal,0)+1,FALSE)+IF($D76="neen",0,lucht_privacy)</f>
        <v>48</v>
      </c>
      <c r="X76" s="67">
        <f>VLOOKUP(X$5,kruis_lucht,MATCH('BIN 1.1 Luchtgeluidsisolatie'!$C76,lucht_zendlokaal,0)+1,FALSE)+IF($D76="neen",0,lucht_privacy)</f>
        <v>44</v>
      </c>
      <c r="Y76" s="67">
        <f>VLOOKUP(Y$5,kruis_lucht,MATCH('BIN 1.1 Luchtgeluidsisolatie'!$C76,lucht_zendlokaal,0)+1,FALSE)+IF($D76="neen",0,lucht_privacy)</f>
        <v>48</v>
      </c>
      <c r="Z76" s="284">
        <f>VLOOKUP(Z$5,kruis_lucht,MATCH('BIN 1.1 Luchtgeluidsisolatie'!$C76,lucht_zendlokaal,0)+1,FALSE)+IF($D76="neen",0,lucht_privacy)</f>
        <v>48</v>
      </c>
      <c r="AA76" s="284">
        <f>VLOOKUP(AA$5,kruis_lucht,MATCH('BIN 1.1 Luchtgeluidsisolatie'!$C76,lucht_zendlokaal,0)+1,FALSE)+IF($D76="neen",0,lucht_privacy)</f>
        <v>48</v>
      </c>
      <c r="AB76" s="67">
        <f>VLOOKUP(AB$5,kruis_lucht,MATCH('BIN 1.1 Luchtgeluidsisolatie'!$C76,lucht_zendlokaal,0)+1,FALSE)+IF($D76="neen",0,lucht_privacy)</f>
        <v>28</v>
      </c>
      <c r="AC76" s="67">
        <f>VLOOKUP(AC$5,kruis_lucht,MATCH('BIN 1.1 Luchtgeluidsisolatie'!$C76,lucht_zendlokaal,0)+1,FALSE)+IF($D76="neen",0,lucht_privacy)</f>
        <v>40</v>
      </c>
      <c r="AD76" s="67">
        <f>VLOOKUP(AD$5,kruis_lucht,MATCH('BIN 1.1 Luchtgeluidsisolatie'!$C76,lucht_zendlokaal,0)+1,FALSE)+IF($D76="neen",0,lucht_privacy)</f>
        <v>44</v>
      </c>
      <c r="AE76" s="67">
        <f>VLOOKUP(AE$5,kruis_lucht,MATCH('BIN 1.1 Luchtgeluidsisolatie'!$C76,lucht_zendlokaal,0)+1,FALSE)+IF($D76="neen",0,lucht_privacy)</f>
        <v>44</v>
      </c>
      <c r="AF76" s="67">
        <f>VLOOKUP(AF$5,kruis_lucht,MATCH('BIN 1.1 Luchtgeluidsisolatie'!$C76,lucht_zendlokaal,0)+1,FALSE)+IF($D76="neen",0,lucht_privacy)</f>
        <v>44</v>
      </c>
      <c r="AG76" s="67">
        <f>VLOOKUP(AG$5,kruis_lucht,MATCH('BIN 1.1 Luchtgeluidsisolatie'!$C76,lucht_zendlokaal,0)+1,FALSE)+IF($D76="neen",0,lucht_privacy)</f>
        <v>28</v>
      </c>
      <c r="AH76" s="67">
        <f>VLOOKUP(AH$5,kruis_lucht,MATCH('BIN 1.1 Luchtgeluidsisolatie'!$C76,lucht_zendlokaal,0)+1,FALSE)+IF($D76="neen",0,lucht_privacy)</f>
        <v>40</v>
      </c>
      <c r="AI76" s="67">
        <f>VLOOKUP(AI$5,kruis_lucht,MATCH('BIN 1.1 Luchtgeluidsisolatie'!$C76,lucht_zendlokaal,0)+1,FALSE)+IF($D76="neen",0,lucht_privacy)</f>
        <v>44</v>
      </c>
      <c r="AJ76" s="67">
        <f>VLOOKUP(AJ$5,kruis_lucht,MATCH('BIN 1.1 Luchtgeluidsisolatie'!$C76,lucht_zendlokaal,0)+1,FALSE)+IF($D76="neen",0,lucht_privacy)</f>
        <v>28</v>
      </c>
      <c r="AK76" s="67">
        <f>VLOOKUP(AK$5,kruis_lucht,MATCH('BIN 1.1 Luchtgeluidsisolatie'!$C76,lucht_zendlokaal,0)+1,FALSE)+IF($D76="neen",0,lucht_privacy)</f>
        <v>44</v>
      </c>
      <c r="AL76" s="67">
        <f>VLOOKUP(AL$5,kruis_lucht,MATCH('BIN 1.1 Luchtgeluidsisolatie'!$C76,lucht_zendlokaal,0)+1,FALSE)+IF($D76="neen",0,lucht_privacy)</f>
        <v>44</v>
      </c>
      <c r="AM76" s="67" t="s">
        <v>142</v>
      </c>
      <c r="AN76" s="67">
        <f>VLOOKUP(AN$5,kruis_lucht,MATCH('BIN 1.1 Luchtgeluidsisolatie'!$C76,lucht_zendlokaal,0)+1,FALSE)+IF($D76="neen",0,lucht_privacy)</f>
        <v>40</v>
      </c>
      <c r="AO76" s="67">
        <f>VLOOKUP(AO$5,kruis_lucht,MATCH('BIN 1.1 Luchtgeluidsisolatie'!$C76,lucht_zendlokaal,0)+1,FALSE)+IF($D76="neen",0,lucht_privacy)</f>
        <v>40</v>
      </c>
      <c r="AP76" s="67">
        <f>VLOOKUP(AP$5,kruis_lucht,MATCH('BIN 1.1 Luchtgeluidsisolatie'!$C76,lucht_zendlokaal,0)+1,FALSE)+IF($D76="neen",0,lucht_privacy)</f>
        <v>48</v>
      </c>
      <c r="AQ76" s="67">
        <f>VLOOKUP(AQ$5,kruis_lucht,MATCH('BIN 1.1 Luchtgeluidsisolatie'!$C76,lucht_zendlokaal,0)+1,FALSE)+IF($D76="neen",0,lucht_privacy)</f>
        <v>40</v>
      </c>
      <c r="AR76" s="67">
        <f>VLOOKUP(AR$5,kruis_lucht,MATCH('BIN 1.1 Luchtgeluidsisolatie'!$C76,lucht_zendlokaal,0)+1,FALSE)+IF($D76="neen",0,lucht_privacy)</f>
        <v>40</v>
      </c>
      <c r="AS76" s="67">
        <f>VLOOKUP(AS$5,kruis_lucht,MATCH('BIN 1.1 Luchtgeluidsisolatie'!$C76,lucht_zendlokaal,0)+1,FALSE)+IF($D76="neen",0,lucht_privacy)</f>
        <v>44</v>
      </c>
      <c r="AT76" s="67">
        <f>VLOOKUP(AT$5,kruis_lucht,MATCH('BIN 1.1 Luchtgeluidsisolatie'!$C76,lucht_zendlokaal,0)+1,FALSE)+IF($D76="neen",0,lucht_privacy)</f>
        <v>28</v>
      </c>
      <c r="AU76" s="67"/>
      <c r="AV76" s="260"/>
      <c r="AW76" s="67">
        <f>VLOOKUP(AW$5,kruis_lucht,MATCH('BIN 1.1 Luchtgeluidsisolatie'!$C76,lucht_zendlokaal,0)+1,FALSE)+IF($D76="neen",0,lucht_privacy)</f>
        <v>28</v>
      </c>
      <c r="AX76" s="67">
        <f>VLOOKUP(AX$5,kruis_lucht,MATCH('BIN 1.1 Luchtgeluidsisolatie'!$C76,lucht_zendlokaal,0)+1,FALSE)+IF($D76="neen",0,lucht_privacy)</f>
        <v>48</v>
      </c>
      <c r="AY76" s="67">
        <f>VLOOKUP(AY$5,kruis_lucht,MATCH('BIN 1.1 Luchtgeluidsisolatie'!$C76,lucht_zendlokaal,0)+1,FALSE)+IF($D76="neen",0,lucht_privacy)</f>
        <v>28</v>
      </c>
      <c r="AZ76" s="67">
        <f>VLOOKUP(AZ$5,kruis_lucht,MATCH('BIN 1.1 Luchtgeluidsisolatie'!$C76,lucht_zendlokaal,0)+1,FALSE)+IF($D76="neen",0,lucht_privacy)</f>
        <v>40</v>
      </c>
      <c r="BA76" s="67">
        <f>VLOOKUP(BA$5,kruis_lucht,MATCH('BIN 1.1 Luchtgeluidsisolatie'!$C76,lucht_zendlokaal,0)+1,FALSE)+IF($D76="neen",0,lucht_privacy)</f>
        <v>28</v>
      </c>
      <c r="BB76" s="67">
        <f>VLOOKUP(BB$5,kruis_lucht,MATCH('BIN 1.1 Luchtgeluidsisolatie'!$C76,lucht_zendlokaal,0)+1,FALSE)+IF($D76="neen",0,lucht_privacy)</f>
        <v>28</v>
      </c>
    </row>
    <row r="77" spans="1:54" s="280" customFormat="1">
      <c r="A77" s="282"/>
      <c r="B77" s="359"/>
      <c r="C77" s="276"/>
      <c r="D77" s="276"/>
      <c r="E77" s="276"/>
      <c r="F77" s="277"/>
      <c r="G77" s="278">
        <f t="shared" ref="G77:K77" si="194">G76+lucht_verhoogd</f>
        <v>44</v>
      </c>
      <c r="H77" s="278">
        <f t="shared" si="194"/>
        <v>44</v>
      </c>
      <c r="I77" s="278">
        <f t="shared" si="194"/>
        <v>48</v>
      </c>
      <c r="J77" s="278">
        <f t="shared" si="194"/>
        <v>48</v>
      </c>
      <c r="K77" s="278">
        <f t="shared" si="194"/>
        <v>52</v>
      </c>
      <c r="L77" s="278">
        <f t="shared" ref="L77:R77" si="195">L76+lucht_verhoogd</f>
        <v>44</v>
      </c>
      <c r="M77" s="278">
        <f t="shared" si="195"/>
        <v>32</v>
      </c>
      <c r="N77" s="278">
        <f t="shared" si="195"/>
        <v>32</v>
      </c>
      <c r="O77" s="278">
        <f t="shared" si="195"/>
        <v>32</v>
      </c>
      <c r="P77" s="278">
        <f t="shared" si="195"/>
        <v>32</v>
      </c>
      <c r="Q77" s="278">
        <f t="shared" si="195"/>
        <v>32</v>
      </c>
      <c r="R77" s="278">
        <f t="shared" si="195"/>
        <v>32</v>
      </c>
      <c r="S77" s="278"/>
      <c r="T77" s="279"/>
      <c r="U77" s="278">
        <f t="shared" ref="U77:AB77" si="196">U76+lucht_verhoogd</f>
        <v>48</v>
      </c>
      <c r="V77" s="278">
        <f t="shared" si="196"/>
        <v>48</v>
      </c>
      <c r="W77" s="278">
        <f t="shared" si="196"/>
        <v>52</v>
      </c>
      <c r="X77" s="278">
        <f t="shared" si="196"/>
        <v>48</v>
      </c>
      <c r="Y77" s="278">
        <f t="shared" ref="Y77" si="197">Y76+lucht_verhoogd</f>
        <v>52</v>
      </c>
      <c r="Z77" s="286">
        <f t="shared" si="196"/>
        <v>52</v>
      </c>
      <c r="AA77" s="286">
        <f t="shared" si="196"/>
        <v>52</v>
      </c>
      <c r="AB77" s="278">
        <f t="shared" si="196"/>
        <v>32</v>
      </c>
      <c r="AC77" s="278">
        <f t="shared" ref="AC77" si="198">AC76+lucht_verhoogd</f>
        <v>44</v>
      </c>
      <c r="AD77" s="278">
        <f t="shared" ref="AD77:AK77" si="199">AD76+lucht_verhoogd</f>
        <v>48</v>
      </c>
      <c r="AE77" s="278">
        <f t="shared" si="199"/>
        <v>48</v>
      </c>
      <c r="AF77" s="278">
        <f t="shared" si="199"/>
        <v>48</v>
      </c>
      <c r="AG77" s="278">
        <f t="shared" si="199"/>
        <v>32</v>
      </c>
      <c r="AH77" s="278">
        <f t="shared" si="199"/>
        <v>44</v>
      </c>
      <c r="AI77" s="278">
        <f t="shared" si="199"/>
        <v>48</v>
      </c>
      <c r="AJ77" s="278">
        <f t="shared" si="199"/>
        <v>32</v>
      </c>
      <c r="AK77" s="278">
        <f t="shared" si="199"/>
        <v>48</v>
      </c>
      <c r="AL77" s="278">
        <f t="shared" ref="AL77" si="200">AL76+lucht_verhoogd</f>
        <v>48</v>
      </c>
      <c r="AM77" s="278" t="s">
        <v>142</v>
      </c>
      <c r="AN77" s="278">
        <f t="shared" ref="AN77:AO77" si="201">AN76+lucht_verhoogd</f>
        <v>44</v>
      </c>
      <c r="AO77" s="278">
        <f t="shared" si="201"/>
        <v>44</v>
      </c>
      <c r="AP77" s="278">
        <f t="shared" ref="AP77:AQ77" si="202">AP76+lucht_verhoogd</f>
        <v>52</v>
      </c>
      <c r="AQ77" s="278">
        <f t="shared" si="202"/>
        <v>44</v>
      </c>
      <c r="AR77" s="278">
        <f t="shared" ref="AR77" si="203">AR76+lucht_verhoogd</f>
        <v>44</v>
      </c>
      <c r="AS77" s="278">
        <f t="shared" ref="AS77" si="204">AS76+lucht_verhoogd</f>
        <v>48</v>
      </c>
      <c r="AT77" s="278">
        <f>AT76+lucht_verhoogd</f>
        <v>32</v>
      </c>
      <c r="AV77" s="281"/>
      <c r="AW77" s="278">
        <f t="shared" ref="AW77:BB77" si="205">AW76+lucht_verhoogd</f>
        <v>32</v>
      </c>
      <c r="AX77" s="278">
        <f t="shared" si="205"/>
        <v>52</v>
      </c>
      <c r="AY77" s="278">
        <f t="shared" si="205"/>
        <v>32</v>
      </c>
      <c r="AZ77" s="278">
        <f t="shared" si="205"/>
        <v>44</v>
      </c>
      <c r="BA77" s="278">
        <f t="shared" si="205"/>
        <v>32</v>
      </c>
      <c r="BB77" s="278">
        <f t="shared" si="205"/>
        <v>32</v>
      </c>
    </row>
    <row r="78" spans="1:54" s="126" customFormat="1">
      <c r="A78" s="262"/>
      <c r="B78" s="359" t="s">
        <v>40</v>
      </c>
      <c r="C78" s="267" t="str">
        <f>VLOOKUP(B78,lokalentabel,5,FALSE)</f>
        <v>hoog</v>
      </c>
      <c r="D78" s="267" t="str">
        <f>VLOOKUP(B78,lokalentabel,7,FALSE)</f>
        <v>neen</v>
      </c>
      <c r="E78" s="258"/>
      <c r="F78" s="259"/>
      <c r="G78" s="67">
        <f>VLOOKUP(G$5,kruis_lucht,MATCH('BIN 1.1 Luchtgeluidsisolatie'!$C78,lucht_zendlokaal,0)+1,FALSE)+IF($D78="neen",0,lucht_privacy)</f>
        <v>44</v>
      </c>
      <c r="H78" s="67">
        <f>VLOOKUP(H$5,kruis_lucht,MATCH('BIN 1.1 Luchtgeluidsisolatie'!$C78,lucht_zendlokaal,0)+1,FALSE)+IF($D78="neen",0,lucht_privacy)</f>
        <v>44</v>
      </c>
      <c r="I78" s="67">
        <f>VLOOKUP(I$5,kruis_lucht,MATCH('BIN 1.1 Luchtgeluidsisolatie'!$C78,lucht_zendlokaal,0)+1,FALSE)+IF($D78="neen",0,lucht_privacy)</f>
        <v>48</v>
      </c>
      <c r="J78" s="67">
        <f>VLOOKUP(J$5,kruis_lucht,MATCH('BIN 1.1 Luchtgeluidsisolatie'!$C78,lucht_zendlokaal,0)+1,FALSE)+IF($D78="neen",0,lucht_privacy)</f>
        <v>48</v>
      </c>
      <c r="K78" s="67">
        <f>VLOOKUP(K$5,kruis_lucht,MATCH('BIN 1.1 Luchtgeluidsisolatie'!$C78,lucht_zendlokaal,0)+1,FALSE)+IF($D78="neen",0,lucht_privacy)</f>
        <v>52</v>
      </c>
      <c r="L78" s="67">
        <f>VLOOKUP(L$5,kruis_lucht,MATCH('BIN 1.1 Luchtgeluidsisolatie'!$C78,lucht_zendlokaal,0)+1,FALSE)+IF($D78="neen",0,lucht_privacy)</f>
        <v>44</v>
      </c>
      <c r="M78" s="67">
        <f>VLOOKUP(M$5,kruis_lucht,MATCH('BIN 1.1 Luchtgeluidsisolatie'!$C78,lucht_zendlokaal,0)+1,FALSE)+IF($D78="neen",0,lucht_privacy)</f>
        <v>32</v>
      </c>
      <c r="N78" s="67">
        <f>VLOOKUP(N$5,kruis_lucht,MATCH('BIN 1.1 Luchtgeluidsisolatie'!$C78,lucht_zendlokaal,0)+1,FALSE)+IF($D78="neen",0,lucht_privacy)</f>
        <v>32</v>
      </c>
      <c r="O78" s="67">
        <f>VLOOKUP(O$5,kruis_lucht,MATCH('BIN 1.1 Luchtgeluidsisolatie'!$C78,lucht_zendlokaal,0)+1,FALSE)+IF($D78="neen",0,lucht_privacy)</f>
        <v>32</v>
      </c>
      <c r="P78" s="67">
        <f>VLOOKUP(P$5,kruis_lucht,MATCH('BIN 1.1 Luchtgeluidsisolatie'!$C78,lucht_zendlokaal,0)+1,FALSE)+IF($D78="neen",0,lucht_privacy)</f>
        <v>32</v>
      </c>
      <c r="Q78" s="67">
        <f>VLOOKUP(Q$5,kruis_lucht,MATCH('BIN 1.1 Luchtgeluidsisolatie'!$C78,lucht_zendlokaal,0)+1,FALSE)+IF($D78="neen",0,lucht_privacy)</f>
        <v>32</v>
      </c>
      <c r="R78" s="67">
        <f>VLOOKUP(R$5,kruis_lucht,MATCH('BIN 1.1 Luchtgeluidsisolatie'!$C78,lucht_zendlokaal,0)+1,FALSE)+IF($D78="neen",0,lucht_privacy)</f>
        <v>32</v>
      </c>
      <c r="S78" s="67"/>
      <c r="T78" s="260"/>
      <c r="U78" s="67">
        <f>VLOOKUP(U$5,kruis_lucht,MATCH('BIN 1.1 Luchtgeluidsisolatie'!$C78,lucht_zendlokaal,0)+1,FALSE)+IF($D78="neen",0,lucht_privacy)</f>
        <v>48</v>
      </c>
      <c r="V78" s="67">
        <f>VLOOKUP(V$5,kruis_lucht,MATCH('BIN 1.1 Luchtgeluidsisolatie'!$C78,lucht_zendlokaal,0)+1,FALSE)+IF($D78="neen",0,lucht_privacy)</f>
        <v>48</v>
      </c>
      <c r="W78" s="67">
        <f>VLOOKUP(W$5,kruis_lucht,MATCH('BIN 1.1 Luchtgeluidsisolatie'!$C78,lucht_zendlokaal,0)+1,FALSE)+IF($D78="neen",0,lucht_privacy)</f>
        <v>52</v>
      </c>
      <c r="X78" s="67">
        <f>VLOOKUP(X$5,kruis_lucht,MATCH('BIN 1.1 Luchtgeluidsisolatie'!$C78,lucht_zendlokaal,0)+1,FALSE)+IF($D78="neen",0,lucht_privacy)</f>
        <v>48</v>
      </c>
      <c r="Y78" s="67">
        <f>VLOOKUP(Y$5,kruis_lucht,MATCH('BIN 1.1 Luchtgeluidsisolatie'!$C78,lucht_zendlokaal,0)+1,FALSE)+IF($D78="neen",0,lucht_privacy)</f>
        <v>52</v>
      </c>
      <c r="Z78" s="284">
        <f>VLOOKUP(Z$5,kruis_lucht,MATCH('BIN 1.1 Luchtgeluidsisolatie'!$C78,lucht_zendlokaal,0)+1,FALSE)+IF($D78="neen",0,lucht_privacy)</f>
        <v>52</v>
      </c>
      <c r="AA78" s="284">
        <f>VLOOKUP(AA$5,kruis_lucht,MATCH('BIN 1.1 Luchtgeluidsisolatie'!$C78,lucht_zendlokaal,0)+1,FALSE)+IF($D78="neen",0,lucht_privacy)</f>
        <v>52</v>
      </c>
      <c r="AB78" s="67">
        <f>VLOOKUP(AB$5,kruis_lucht,MATCH('BIN 1.1 Luchtgeluidsisolatie'!$C78,lucht_zendlokaal,0)+1,FALSE)+IF($D78="neen",0,lucht_privacy)</f>
        <v>32</v>
      </c>
      <c r="AC78" s="67">
        <f>VLOOKUP(AC$5,kruis_lucht,MATCH('BIN 1.1 Luchtgeluidsisolatie'!$C78,lucht_zendlokaal,0)+1,FALSE)+IF($D78="neen",0,lucht_privacy)</f>
        <v>44</v>
      </c>
      <c r="AD78" s="67">
        <f>VLOOKUP(AD$5,kruis_lucht,MATCH('BIN 1.1 Luchtgeluidsisolatie'!$C78,lucht_zendlokaal,0)+1,FALSE)+IF($D78="neen",0,lucht_privacy)</f>
        <v>48</v>
      </c>
      <c r="AE78" s="67">
        <f>VLOOKUP(AE$5,kruis_lucht,MATCH('BIN 1.1 Luchtgeluidsisolatie'!$C78,lucht_zendlokaal,0)+1,FALSE)+IF($D78="neen",0,lucht_privacy)</f>
        <v>48</v>
      </c>
      <c r="AF78" s="67">
        <f>VLOOKUP(AF$5,kruis_lucht,MATCH('BIN 1.1 Luchtgeluidsisolatie'!$C78,lucht_zendlokaal,0)+1,FALSE)+IF($D78="neen",0,lucht_privacy)</f>
        <v>48</v>
      </c>
      <c r="AG78" s="67">
        <f>VLOOKUP(AG$5,kruis_lucht,MATCH('BIN 1.1 Luchtgeluidsisolatie'!$C78,lucht_zendlokaal,0)+1,FALSE)+IF($D78="neen",0,lucht_privacy)</f>
        <v>32</v>
      </c>
      <c r="AH78" s="67">
        <f>VLOOKUP(AH$5,kruis_lucht,MATCH('BIN 1.1 Luchtgeluidsisolatie'!$C78,lucht_zendlokaal,0)+1,FALSE)+IF($D78="neen",0,lucht_privacy)</f>
        <v>44</v>
      </c>
      <c r="AI78" s="67">
        <f>VLOOKUP(AI$5,kruis_lucht,MATCH('BIN 1.1 Luchtgeluidsisolatie'!$C78,lucht_zendlokaal,0)+1,FALSE)+IF($D78="neen",0,lucht_privacy)</f>
        <v>48</v>
      </c>
      <c r="AJ78" s="67">
        <f>VLOOKUP(AJ$5,kruis_lucht,MATCH('BIN 1.1 Luchtgeluidsisolatie'!$C78,lucht_zendlokaal,0)+1,FALSE)+IF($D78="neen",0,lucht_privacy)</f>
        <v>32</v>
      </c>
      <c r="AK78" s="67">
        <f>VLOOKUP(AK$5,kruis_lucht,MATCH('BIN 1.1 Luchtgeluidsisolatie'!$C78,lucht_zendlokaal,0)+1,FALSE)+IF($D78="neen",0,lucht_privacy)</f>
        <v>48</v>
      </c>
      <c r="AL78" s="67">
        <f>VLOOKUP(AL$5,kruis_lucht,MATCH('BIN 1.1 Luchtgeluidsisolatie'!$C78,lucht_zendlokaal,0)+1,FALSE)+IF($D78="neen",0,lucht_privacy)</f>
        <v>48</v>
      </c>
      <c r="AM78" s="67">
        <f>VLOOKUP(AM$5,kruis_lucht,MATCH('BIN 1.1 Luchtgeluidsisolatie'!$C78,lucht_zendlokaal,0)+1,FALSE)+IF($D78="neen",0,lucht_privacy)</f>
        <v>48</v>
      </c>
      <c r="AN78" s="67">
        <f>VLOOKUP(AN$5,kruis_lucht,MATCH('BIN 1.1 Luchtgeluidsisolatie'!$C78,lucht_zendlokaal,0)+1,FALSE)+IF($D78="neen",0,lucht_privacy)</f>
        <v>44</v>
      </c>
      <c r="AO78" s="67">
        <f>VLOOKUP(AO$5,kruis_lucht,MATCH('BIN 1.1 Luchtgeluidsisolatie'!$C78,lucht_zendlokaal,0)+1,FALSE)+IF($D78="neen",0,lucht_privacy)</f>
        <v>44</v>
      </c>
      <c r="AP78" s="67">
        <f>VLOOKUP(AP$5,kruis_lucht,MATCH('BIN 1.1 Luchtgeluidsisolatie'!$C78,lucht_zendlokaal,0)+1,FALSE)+IF($D78="neen",0,lucht_privacy)</f>
        <v>52</v>
      </c>
      <c r="AQ78" s="67">
        <f>VLOOKUP(AQ$5,kruis_lucht,MATCH('BIN 1.1 Luchtgeluidsisolatie'!$C78,lucht_zendlokaal,0)+1,FALSE)+IF($D78="neen",0,lucht_privacy)</f>
        <v>44</v>
      </c>
      <c r="AR78" s="67">
        <f>VLOOKUP(AR$5,kruis_lucht,MATCH('BIN 1.1 Luchtgeluidsisolatie'!$C78,lucht_zendlokaal,0)+1,FALSE)+IF($D78="neen",0,lucht_privacy)</f>
        <v>44</v>
      </c>
      <c r="AS78" s="67">
        <f>VLOOKUP(AS$5,kruis_lucht,MATCH('BIN 1.1 Luchtgeluidsisolatie'!$C78,lucht_zendlokaal,0)+1,FALSE)+IF($D78="neen",0,lucht_privacy)</f>
        <v>48</v>
      </c>
      <c r="AT78" s="67">
        <f>VLOOKUP(AT$5,kruis_lucht,MATCH('BIN 1.1 Luchtgeluidsisolatie'!$C78,lucht_zendlokaal,0)+1,FALSE)+IF($D78="neen",0,lucht_privacy)</f>
        <v>32</v>
      </c>
      <c r="AU78" s="67"/>
      <c r="AV78" s="260"/>
      <c r="AW78" s="67">
        <f>VLOOKUP(AW$5,kruis_lucht,MATCH('BIN 1.1 Luchtgeluidsisolatie'!$C78,lucht_zendlokaal,0)+1,FALSE)+IF($D78="neen",0,lucht_privacy)</f>
        <v>32</v>
      </c>
      <c r="AX78" s="67">
        <f>VLOOKUP(AX$5,kruis_lucht,MATCH('BIN 1.1 Luchtgeluidsisolatie'!$C78,lucht_zendlokaal,0)+1,FALSE)+IF($D78="neen",0,lucht_privacy)</f>
        <v>52</v>
      </c>
      <c r="AY78" s="67">
        <f>VLOOKUP(AY$5,kruis_lucht,MATCH('BIN 1.1 Luchtgeluidsisolatie'!$C78,lucht_zendlokaal,0)+1,FALSE)+IF($D78="neen",0,lucht_privacy)</f>
        <v>32</v>
      </c>
      <c r="AZ78" s="67">
        <f>VLOOKUP(AZ$5,kruis_lucht,MATCH('BIN 1.1 Luchtgeluidsisolatie'!$C78,lucht_zendlokaal,0)+1,FALSE)+IF($D78="neen",0,lucht_privacy)</f>
        <v>44</v>
      </c>
      <c r="BA78" s="67">
        <f>VLOOKUP(BA$5,kruis_lucht,MATCH('BIN 1.1 Luchtgeluidsisolatie'!$C78,lucht_zendlokaal,0)+1,FALSE)+IF($D78="neen",0,lucht_privacy)</f>
        <v>32</v>
      </c>
      <c r="BB78" s="67">
        <f>VLOOKUP(BB$5,kruis_lucht,MATCH('BIN 1.1 Luchtgeluidsisolatie'!$C78,lucht_zendlokaal,0)+1,FALSE)+IF($D78="neen",0,lucht_privacy)</f>
        <v>32</v>
      </c>
    </row>
    <row r="79" spans="1:54" s="280" customFormat="1">
      <c r="A79" s="282"/>
      <c r="B79" s="359"/>
      <c r="C79" s="276"/>
      <c r="D79" s="276"/>
      <c r="E79" s="276"/>
      <c r="F79" s="277"/>
      <c r="G79" s="278">
        <f t="shared" ref="G79:K79" si="206">G78+lucht_verhoogd</f>
        <v>48</v>
      </c>
      <c r="H79" s="278">
        <f t="shared" si="206"/>
        <v>48</v>
      </c>
      <c r="I79" s="278">
        <f t="shared" si="206"/>
        <v>52</v>
      </c>
      <c r="J79" s="278">
        <f t="shared" si="206"/>
        <v>52</v>
      </c>
      <c r="K79" s="278">
        <f t="shared" si="206"/>
        <v>56</v>
      </c>
      <c r="L79" s="278">
        <f t="shared" ref="L79:R79" si="207">L78+lucht_verhoogd</f>
        <v>48</v>
      </c>
      <c r="M79" s="278">
        <f t="shared" si="207"/>
        <v>36</v>
      </c>
      <c r="N79" s="278">
        <f t="shared" si="207"/>
        <v>36</v>
      </c>
      <c r="O79" s="278">
        <f t="shared" si="207"/>
        <v>36</v>
      </c>
      <c r="P79" s="278">
        <f t="shared" si="207"/>
        <v>36</v>
      </c>
      <c r="Q79" s="278">
        <f t="shared" si="207"/>
        <v>36</v>
      </c>
      <c r="R79" s="278">
        <f t="shared" si="207"/>
        <v>36</v>
      </c>
      <c r="S79" s="278"/>
      <c r="T79" s="279"/>
      <c r="U79" s="278">
        <f t="shared" ref="U79:AB79" si="208">U78+lucht_verhoogd</f>
        <v>52</v>
      </c>
      <c r="V79" s="278">
        <f t="shared" si="208"/>
        <v>52</v>
      </c>
      <c r="W79" s="278">
        <f t="shared" si="208"/>
        <v>56</v>
      </c>
      <c r="X79" s="278">
        <f t="shared" si="208"/>
        <v>52</v>
      </c>
      <c r="Y79" s="278">
        <f t="shared" ref="Y79" si="209">Y78+lucht_verhoogd</f>
        <v>56</v>
      </c>
      <c r="Z79" s="286">
        <f t="shared" si="208"/>
        <v>56</v>
      </c>
      <c r="AA79" s="286">
        <f t="shared" si="208"/>
        <v>56</v>
      </c>
      <c r="AB79" s="278">
        <f t="shared" si="208"/>
        <v>36</v>
      </c>
      <c r="AC79" s="278">
        <f t="shared" ref="AC79" si="210">AC78+lucht_verhoogd</f>
        <v>48</v>
      </c>
      <c r="AD79" s="278">
        <f t="shared" ref="AD79:AK79" si="211">AD78+lucht_verhoogd</f>
        <v>52</v>
      </c>
      <c r="AE79" s="278">
        <f t="shared" si="211"/>
        <v>52</v>
      </c>
      <c r="AF79" s="278">
        <f t="shared" si="211"/>
        <v>52</v>
      </c>
      <c r="AG79" s="278">
        <f t="shared" si="211"/>
        <v>36</v>
      </c>
      <c r="AH79" s="278">
        <f t="shared" si="211"/>
        <v>48</v>
      </c>
      <c r="AI79" s="278">
        <f t="shared" si="211"/>
        <v>52</v>
      </c>
      <c r="AJ79" s="278">
        <f t="shared" si="211"/>
        <v>36</v>
      </c>
      <c r="AK79" s="278">
        <f t="shared" si="211"/>
        <v>52</v>
      </c>
      <c r="AL79" s="278">
        <f t="shared" ref="AL79:AM79" si="212">AL78+lucht_verhoogd</f>
        <v>52</v>
      </c>
      <c r="AM79" s="278">
        <f t="shared" si="212"/>
        <v>52</v>
      </c>
      <c r="AN79" s="278">
        <f t="shared" ref="AN79:AO79" si="213">AN78+lucht_verhoogd</f>
        <v>48</v>
      </c>
      <c r="AO79" s="278">
        <f t="shared" si="213"/>
        <v>48</v>
      </c>
      <c r="AP79" s="278">
        <f t="shared" ref="AP79:AQ79" si="214">AP78+lucht_verhoogd</f>
        <v>56</v>
      </c>
      <c r="AQ79" s="278">
        <f t="shared" si="214"/>
        <v>48</v>
      </c>
      <c r="AR79" s="278">
        <f t="shared" ref="AR79" si="215">AR78+lucht_verhoogd</f>
        <v>48</v>
      </c>
      <c r="AS79" s="278">
        <f t="shared" ref="AS79" si="216">AS78+lucht_verhoogd</f>
        <v>52</v>
      </c>
      <c r="AT79" s="278">
        <f>AT78+lucht_verhoogd</f>
        <v>36</v>
      </c>
      <c r="AV79" s="281"/>
      <c r="AW79" s="278">
        <f t="shared" ref="AW79:BB79" si="217">AW78+lucht_verhoogd</f>
        <v>36</v>
      </c>
      <c r="AX79" s="278">
        <f t="shared" si="217"/>
        <v>56</v>
      </c>
      <c r="AY79" s="278">
        <f t="shared" si="217"/>
        <v>36</v>
      </c>
      <c r="AZ79" s="278">
        <f t="shared" si="217"/>
        <v>48</v>
      </c>
      <c r="BA79" s="278">
        <f t="shared" si="217"/>
        <v>36</v>
      </c>
      <c r="BB79" s="278">
        <f t="shared" si="217"/>
        <v>36</v>
      </c>
    </row>
    <row r="80" spans="1:54" s="126" customFormat="1">
      <c r="A80" s="262"/>
      <c r="B80" s="359" t="s">
        <v>41</v>
      </c>
      <c r="C80" s="267" t="str">
        <f>VLOOKUP(B80,lokalentabel,5,FALSE)</f>
        <v>hoog</v>
      </c>
      <c r="D80" s="267" t="str">
        <f>VLOOKUP(B80,lokalentabel,7,FALSE)</f>
        <v>neen</v>
      </c>
      <c r="E80" s="258"/>
      <c r="F80" s="259"/>
      <c r="G80" s="67">
        <f>VLOOKUP(G$5,kruis_lucht,MATCH('BIN 1.1 Luchtgeluidsisolatie'!$C80,lucht_zendlokaal,0)+1,FALSE)+IF($D80="neen",0,lucht_privacy)</f>
        <v>44</v>
      </c>
      <c r="H80" s="67">
        <f>VLOOKUP(H$5,kruis_lucht,MATCH('BIN 1.1 Luchtgeluidsisolatie'!$C80,lucht_zendlokaal,0)+1,FALSE)+IF($D80="neen",0,lucht_privacy)</f>
        <v>44</v>
      </c>
      <c r="I80" s="67">
        <f>VLOOKUP(I$5,kruis_lucht,MATCH('BIN 1.1 Luchtgeluidsisolatie'!$C80,lucht_zendlokaal,0)+1,FALSE)+IF($D80="neen",0,lucht_privacy)</f>
        <v>48</v>
      </c>
      <c r="J80" s="67">
        <f>VLOOKUP(J$5,kruis_lucht,MATCH('BIN 1.1 Luchtgeluidsisolatie'!$C80,lucht_zendlokaal,0)+1,FALSE)+IF($D80="neen",0,lucht_privacy)</f>
        <v>48</v>
      </c>
      <c r="K80" s="67">
        <f>VLOOKUP(K$5,kruis_lucht,MATCH('BIN 1.1 Luchtgeluidsisolatie'!$C80,lucht_zendlokaal,0)+1,FALSE)+IF($D80="neen",0,lucht_privacy)</f>
        <v>52</v>
      </c>
      <c r="L80" s="67">
        <f>VLOOKUP(L$5,kruis_lucht,MATCH('BIN 1.1 Luchtgeluidsisolatie'!$C80,lucht_zendlokaal,0)+1,FALSE)+IF($D80="neen",0,lucht_privacy)</f>
        <v>44</v>
      </c>
      <c r="M80" s="67">
        <f>VLOOKUP(M$5,kruis_lucht,MATCH('BIN 1.1 Luchtgeluidsisolatie'!$C80,lucht_zendlokaal,0)+1,FALSE)+IF($D80="neen",0,lucht_privacy)</f>
        <v>32</v>
      </c>
      <c r="N80" s="67">
        <f>VLOOKUP(N$5,kruis_lucht,MATCH('BIN 1.1 Luchtgeluidsisolatie'!$C80,lucht_zendlokaal,0)+1,FALSE)+IF($D80="neen",0,lucht_privacy)</f>
        <v>32</v>
      </c>
      <c r="O80" s="67">
        <f>VLOOKUP(O$5,kruis_lucht,MATCH('BIN 1.1 Luchtgeluidsisolatie'!$C80,lucht_zendlokaal,0)+1,FALSE)+IF($D80="neen",0,lucht_privacy)</f>
        <v>32</v>
      </c>
      <c r="P80" s="67">
        <f>VLOOKUP(P$5,kruis_lucht,MATCH('BIN 1.1 Luchtgeluidsisolatie'!$C80,lucht_zendlokaal,0)+1,FALSE)+IF($D80="neen",0,lucht_privacy)</f>
        <v>32</v>
      </c>
      <c r="Q80" s="67">
        <f>VLOOKUP(Q$5,kruis_lucht,MATCH('BIN 1.1 Luchtgeluidsisolatie'!$C80,lucht_zendlokaal,0)+1,FALSE)+IF($D80="neen",0,lucht_privacy)</f>
        <v>32</v>
      </c>
      <c r="R80" s="67">
        <f>VLOOKUP(R$5,kruis_lucht,MATCH('BIN 1.1 Luchtgeluidsisolatie'!$C80,lucht_zendlokaal,0)+1,FALSE)+IF($D80="neen",0,lucht_privacy)</f>
        <v>32</v>
      </c>
      <c r="S80" s="67"/>
      <c r="T80" s="260"/>
      <c r="U80" s="67">
        <f>VLOOKUP(U$5,kruis_lucht,MATCH('BIN 1.1 Luchtgeluidsisolatie'!$C80,lucht_zendlokaal,0)+1,FALSE)+IF($D80="neen",0,lucht_privacy)</f>
        <v>48</v>
      </c>
      <c r="V80" s="67">
        <f>VLOOKUP(V$5,kruis_lucht,MATCH('BIN 1.1 Luchtgeluidsisolatie'!$C80,lucht_zendlokaal,0)+1,FALSE)+IF($D80="neen",0,lucht_privacy)</f>
        <v>48</v>
      </c>
      <c r="W80" s="67">
        <f>VLOOKUP(W$5,kruis_lucht,MATCH('BIN 1.1 Luchtgeluidsisolatie'!$C80,lucht_zendlokaal,0)+1,FALSE)+IF($D80="neen",0,lucht_privacy)</f>
        <v>52</v>
      </c>
      <c r="X80" s="67">
        <f>VLOOKUP(X$5,kruis_lucht,MATCH('BIN 1.1 Luchtgeluidsisolatie'!$C80,lucht_zendlokaal,0)+1,FALSE)+IF($D80="neen",0,lucht_privacy)</f>
        <v>48</v>
      </c>
      <c r="Y80" s="67">
        <f>VLOOKUP(Y$5,kruis_lucht,MATCH('BIN 1.1 Luchtgeluidsisolatie'!$C80,lucht_zendlokaal,0)+1,FALSE)+IF($D80="neen",0,lucht_privacy)</f>
        <v>52</v>
      </c>
      <c r="Z80" s="284">
        <f>VLOOKUP(Z$5,kruis_lucht,MATCH('BIN 1.1 Luchtgeluidsisolatie'!$C80,lucht_zendlokaal,0)+1,FALSE)+IF($D80="neen",0,lucht_privacy)</f>
        <v>52</v>
      </c>
      <c r="AA80" s="284">
        <f>VLOOKUP(AA$5,kruis_lucht,MATCH('BIN 1.1 Luchtgeluidsisolatie'!$C80,lucht_zendlokaal,0)+1,FALSE)+IF($D80="neen",0,lucht_privacy)</f>
        <v>52</v>
      </c>
      <c r="AB80" s="67">
        <f>VLOOKUP(AB$5,kruis_lucht,MATCH('BIN 1.1 Luchtgeluidsisolatie'!$C80,lucht_zendlokaal,0)+1,FALSE)+IF($D80="neen",0,lucht_privacy)</f>
        <v>32</v>
      </c>
      <c r="AC80" s="67">
        <f>VLOOKUP(AC$5,kruis_lucht,MATCH('BIN 1.1 Luchtgeluidsisolatie'!$C80,lucht_zendlokaal,0)+1,FALSE)+IF($D80="neen",0,lucht_privacy)</f>
        <v>44</v>
      </c>
      <c r="AD80" s="67">
        <f>VLOOKUP(AD$5,kruis_lucht,MATCH('BIN 1.1 Luchtgeluidsisolatie'!$C80,lucht_zendlokaal,0)+1,FALSE)+IF($D80="neen",0,lucht_privacy)</f>
        <v>48</v>
      </c>
      <c r="AE80" s="67">
        <f>VLOOKUP(AE$5,kruis_lucht,MATCH('BIN 1.1 Luchtgeluidsisolatie'!$C80,lucht_zendlokaal,0)+1,FALSE)+IF($D80="neen",0,lucht_privacy)</f>
        <v>48</v>
      </c>
      <c r="AF80" s="67">
        <f>VLOOKUP(AF$5,kruis_lucht,MATCH('BIN 1.1 Luchtgeluidsisolatie'!$C80,lucht_zendlokaal,0)+1,FALSE)+IF($D80="neen",0,lucht_privacy)</f>
        <v>48</v>
      </c>
      <c r="AG80" s="67">
        <f>VLOOKUP(AG$5,kruis_lucht,MATCH('BIN 1.1 Luchtgeluidsisolatie'!$C80,lucht_zendlokaal,0)+1,FALSE)+IF($D80="neen",0,lucht_privacy)</f>
        <v>32</v>
      </c>
      <c r="AH80" s="67">
        <f>VLOOKUP(AH$5,kruis_lucht,MATCH('BIN 1.1 Luchtgeluidsisolatie'!$C80,lucht_zendlokaal,0)+1,FALSE)+IF($D80="neen",0,lucht_privacy)</f>
        <v>44</v>
      </c>
      <c r="AI80" s="67">
        <f>VLOOKUP(AI$5,kruis_lucht,MATCH('BIN 1.1 Luchtgeluidsisolatie'!$C80,lucht_zendlokaal,0)+1,FALSE)+IF($D80="neen",0,lucht_privacy)</f>
        <v>48</v>
      </c>
      <c r="AJ80" s="67">
        <f>VLOOKUP(AJ$5,kruis_lucht,MATCH('BIN 1.1 Luchtgeluidsisolatie'!$C80,lucht_zendlokaal,0)+1,FALSE)+IF($D80="neen",0,lucht_privacy)</f>
        <v>32</v>
      </c>
      <c r="AK80" s="67">
        <f>VLOOKUP(AK$5,kruis_lucht,MATCH('BIN 1.1 Luchtgeluidsisolatie'!$C80,lucht_zendlokaal,0)+1,FALSE)+IF($D80="neen",0,lucht_privacy)</f>
        <v>48</v>
      </c>
      <c r="AL80" s="67">
        <f>VLOOKUP(AL$5,kruis_lucht,MATCH('BIN 1.1 Luchtgeluidsisolatie'!$C80,lucht_zendlokaal,0)+1,FALSE)+IF($D80="neen",0,lucht_privacy)</f>
        <v>48</v>
      </c>
      <c r="AM80" s="67" t="s">
        <v>142</v>
      </c>
      <c r="AN80" s="67">
        <f>VLOOKUP(AN$5,kruis_lucht,MATCH('BIN 1.1 Luchtgeluidsisolatie'!$C80,lucht_zendlokaal,0)+1,FALSE)+IF($D80="neen",0,lucht_privacy)</f>
        <v>44</v>
      </c>
      <c r="AO80" s="67" t="s">
        <v>142</v>
      </c>
      <c r="AP80" s="67">
        <f>VLOOKUP(AP$5,kruis_lucht,MATCH('BIN 1.1 Luchtgeluidsisolatie'!$C80,lucht_zendlokaal,0)+1,FALSE)+IF($D80="neen",0,lucht_privacy)</f>
        <v>52</v>
      </c>
      <c r="AQ80" s="67">
        <f>VLOOKUP(AQ$5,kruis_lucht,MATCH('BIN 1.1 Luchtgeluidsisolatie'!$C80,lucht_zendlokaal,0)+1,FALSE)+IF($D80="neen",0,lucht_privacy)</f>
        <v>44</v>
      </c>
      <c r="AR80" s="67" t="s">
        <v>142</v>
      </c>
      <c r="AS80" s="67">
        <f>VLOOKUP(AS$5,kruis_lucht,MATCH('BIN 1.1 Luchtgeluidsisolatie'!$C80,lucht_zendlokaal,0)+1,FALSE)+IF($D80="neen",0,lucht_privacy)</f>
        <v>48</v>
      </c>
      <c r="AT80" s="67">
        <f>VLOOKUP(AT$5,kruis_lucht,MATCH('BIN 1.1 Luchtgeluidsisolatie'!$C80,lucht_zendlokaal,0)+1,FALSE)+IF($D80="neen",0,lucht_privacy)</f>
        <v>32</v>
      </c>
      <c r="AU80" s="67"/>
      <c r="AV80" s="260"/>
      <c r="AW80" s="67">
        <f>VLOOKUP(AW$5,kruis_lucht,MATCH('BIN 1.1 Luchtgeluidsisolatie'!$C80,lucht_zendlokaal,0)+1,FALSE)+IF($D80="neen",0,lucht_privacy)</f>
        <v>32</v>
      </c>
      <c r="AX80" s="67">
        <f>VLOOKUP(AX$5,kruis_lucht,MATCH('BIN 1.1 Luchtgeluidsisolatie'!$C80,lucht_zendlokaal,0)+1,FALSE)+IF($D80="neen",0,lucht_privacy)</f>
        <v>52</v>
      </c>
      <c r="AY80" s="67">
        <f>VLOOKUP(AY$5,kruis_lucht,MATCH('BIN 1.1 Luchtgeluidsisolatie'!$C80,lucht_zendlokaal,0)+1,FALSE)+IF($D80="neen",0,lucht_privacy)</f>
        <v>32</v>
      </c>
      <c r="AZ80" s="67">
        <f>VLOOKUP(AZ$5,kruis_lucht,MATCH('BIN 1.1 Luchtgeluidsisolatie'!$C80,lucht_zendlokaal,0)+1,FALSE)+IF($D80="neen",0,lucht_privacy)</f>
        <v>44</v>
      </c>
      <c r="BA80" s="67">
        <f>VLOOKUP(BA$5,kruis_lucht,MATCH('BIN 1.1 Luchtgeluidsisolatie'!$C80,lucht_zendlokaal,0)+1,FALSE)+IF($D80="neen",0,lucht_privacy)</f>
        <v>32</v>
      </c>
      <c r="BB80" s="67">
        <f>VLOOKUP(BB$5,kruis_lucht,MATCH('BIN 1.1 Luchtgeluidsisolatie'!$C80,lucht_zendlokaal,0)+1,FALSE)+IF($D80="neen",0,lucht_privacy)</f>
        <v>32</v>
      </c>
    </row>
    <row r="81" spans="1:54" s="280" customFormat="1">
      <c r="A81" s="282"/>
      <c r="B81" s="359"/>
      <c r="C81" s="276"/>
      <c r="D81" s="276"/>
      <c r="E81" s="276"/>
      <c r="F81" s="277"/>
      <c r="G81" s="278">
        <f t="shared" ref="G81:K81" si="218">G80+lucht_verhoogd</f>
        <v>48</v>
      </c>
      <c r="H81" s="278">
        <f t="shared" si="218"/>
        <v>48</v>
      </c>
      <c r="I81" s="278">
        <f t="shared" si="218"/>
        <v>52</v>
      </c>
      <c r="J81" s="278">
        <f t="shared" si="218"/>
        <v>52</v>
      </c>
      <c r="K81" s="278">
        <f t="shared" si="218"/>
        <v>56</v>
      </c>
      <c r="L81" s="278">
        <f t="shared" ref="L81:R81" si="219">L80+lucht_verhoogd</f>
        <v>48</v>
      </c>
      <c r="M81" s="278">
        <f t="shared" si="219"/>
        <v>36</v>
      </c>
      <c r="N81" s="278">
        <f t="shared" si="219"/>
        <v>36</v>
      </c>
      <c r="O81" s="278">
        <f t="shared" si="219"/>
        <v>36</v>
      </c>
      <c r="P81" s="278">
        <f t="shared" si="219"/>
        <v>36</v>
      </c>
      <c r="Q81" s="278">
        <f t="shared" si="219"/>
        <v>36</v>
      </c>
      <c r="R81" s="278">
        <f t="shared" si="219"/>
        <v>36</v>
      </c>
      <c r="S81" s="278"/>
      <c r="T81" s="279"/>
      <c r="U81" s="278">
        <f t="shared" ref="U81:AB81" si="220">U80+lucht_verhoogd</f>
        <v>52</v>
      </c>
      <c r="V81" s="278">
        <f t="shared" si="220"/>
        <v>52</v>
      </c>
      <c r="W81" s="278">
        <f t="shared" si="220"/>
        <v>56</v>
      </c>
      <c r="X81" s="278">
        <f t="shared" si="220"/>
        <v>52</v>
      </c>
      <c r="Y81" s="278">
        <f t="shared" ref="Y81" si="221">Y80+lucht_verhoogd</f>
        <v>56</v>
      </c>
      <c r="Z81" s="286">
        <f t="shared" si="220"/>
        <v>56</v>
      </c>
      <c r="AA81" s="286">
        <f t="shared" si="220"/>
        <v>56</v>
      </c>
      <c r="AB81" s="278">
        <f t="shared" si="220"/>
        <v>36</v>
      </c>
      <c r="AC81" s="278">
        <f t="shared" ref="AC81" si="222">AC80+lucht_verhoogd</f>
        <v>48</v>
      </c>
      <c r="AD81" s="278">
        <f t="shared" ref="AD81:AK81" si="223">AD80+lucht_verhoogd</f>
        <v>52</v>
      </c>
      <c r="AE81" s="278">
        <f t="shared" si="223"/>
        <v>52</v>
      </c>
      <c r="AF81" s="278">
        <f t="shared" si="223"/>
        <v>52</v>
      </c>
      <c r="AG81" s="278">
        <f t="shared" si="223"/>
        <v>36</v>
      </c>
      <c r="AH81" s="278">
        <f t="shared" si="223"/>
        <v>48</v>
      </c>
      <c r="AI81" s="278">
        <f t="shared" si="223"/>
        <v>52</v>
      </c>
      <c r="AJ81" s="278">
        <f t="shared" si="223"/>
        <v>36</v>
      </c>
      <c r="AK81" s="278">
        <f t="shared" si="223"/>
        <v>52</v>
      </c>
      <c r="AL81" s="278">
        <f t="shared" ref="AL81" si="224">AL80+lucht_verhoogd</f>
        <v>52</v>
      </c>
      <c r="AM81" s="278" t="s">
        <v>142</v>
      </c>
      <c r="AN81" s="278">
        <f t="shared" ref="AN81" si="225">AN80+lucht_verhoogd</f>
        <v>48</v>
      </c>
      <c r="AO81" s="278" t="s">
        <v>142</v>
      </c>
      <c r="AP81" s="278">
        <f t="shared" ref="AP81:AQ81" si="226">AP80+lucht_verhoogd</f>
        <v>56</v>
      </c>
      <c r="AQ81" s="278">
        <f t="shared" si="226"/>
        <v>48</v>
      </c>
      <c r="AR81" s="278" t="s">
        <v>142</v>
      </c>
      <c r="AS81" s="278">
        <f t="shared" ref="AS81" si="227">AS80+lucht_verhoogd</f>
        <v>52</v>
      </c>
      <c r="AT81" s="278">
        <f>AT80+lucht_verhoogd</f>
        <v>36</v>
      </c>
      <c r="AV81" s="281"/>
      <c r="AW81" s="278">
        <f t="shared" ref="AW81:BB81" si="228">AW80+lucht_verhoogd</f>
        <v>36</v>
      </c>
      <c r="AX81" s="278">
        <f t="shared" si="228"/>
        <v>56</v>
      </c>
      <c r="AY81" s="278">
        <f t="shared" si="228"/>
        <v>36</v>
      </c>
      <c r="AZ81" s="278">
        <f t="shared" si="228"/>
        <v>48</v>
      </c>
      <c r="BA81" s="278">
        <f t="shared" si="228"/>
        <v>36</v>
      </c>
      <c r="BB81" s="278">
        <f t="shared" si="228"/>
        <v>36</v>
      </c>
    </row>
    <row r="82" spans="1:54" s="126" customFormat="1">
      <c r="A82" s="262"/>
      <c r="B82" s="359" t="s">
        <v>42</v>
      </c>
      <c r="C82" s="267" t="str">
        <f>VLOOKUP(B82,lokalentabel,5,FALSE)</f>
        <v>normaal</v>
      </c>
      <c r="D82" s="267" t="str">
        <f>VLOOKUP(B82,lokalentabel,7,FALSE)</f>
        <v>neen</v>
      </c>
      <c r="E82" s="258"/>
      <c r="F82" s="259"/>
      <c r="G82" s="67">
        <f>VLOOKUP(G$5,kruis_lucht,MATCH('BIN 1.1 Luchtgeluidsisolatie'!$C82,lucht_zendlokaal,0)+1,FALSE)+IF($D82="neen",0,lucht_privacy)</f>
        <v>40</v>
      </c>
      <c r="H82" s="67">
        <f>VLOOKUP(H$5,kruis_lucht,MATCH('BIN 1.1 Luchtgeluidsisolatie'!$C82,lucht_zendlokaal,0)+1,FALSE)+IF($D82="neen",0,lucht_privacy)</f>
        <v>40</v>
      </c>
      <c r="I82" s="67">
        <f>VLOOKUP(I$5,kruis_lucht,MATCH('BIN 1.1 Luchtgeluidsisolatie'!$C82,lucht_zendlokaal,0)+1,FALSE)+IF($D82="neen",0,lucht_privacy)</f>
        <v>44</v>
      </c>
      <c r="J82" s="67">
        <f>VLOOKUP(J$5,kruis_lucht,MATCH('BIN 1.1 Luchtgeluidsisolatie'!$C82,lucht_zendlokaal,0)+1,FALSE)+IF($D82="neen",0,lucht_privacy)</f>
        <v>44</v>
      </c>
      <c r="K82" s="67">
        <f>VLOOKUP(K$5,kruis_lucht,MATCH('BIN 1.1 Luchtgeluidsisolatie'!$C82,lucht_zendlokaal,0)+1,FALSE)+IF($D82="neen",0,lucht_privacy)</f>
        <v>48</v>
      </c>
      <c r="L82" s="67">
        <f>VLOOKUP(L$5,kruis_lucht,MATCH('BIN 1.1 Luchtgeluidsisolatie'!$C82,lucht_zendlokaal,0)+1,FALSE)+IF($D82="neen",0,lucht_privacy)</f>
        <v>40</v>
      </c>
      <c r="M82" s="67">
        <f>VLOOKUP(M$5,kruis_lucht,MATCH('BIN 1.1 Luchtgeluidsisolatie'!$C82,lucht_zendlokaal,0)+1,FALSE)+IF($D82="neen",0,lucht_privacy)</f>
        <v>28</v>
      </c>
      <c r="N82" s="67">
        <f>VLOOKUP(N$5,kruis_lucht,MATCH('BIN 1.1 Luchtgeluidsisolatie'!$C82,lucht_zendlokaal,0)+1,FALSE)+IF($D82="neen",0,lucht_privacy)</f>
        <v>28</v>
      </c>
      <c r="O82" s="67">
        <f>VLOOKUP(O$5,kruis_lucht,MATCH('BIN 1.1 Luchtgeluidsisolatie'!$C82,lucht_zendlokaal,0)+1,FALSE)+IF($D82="neen",0,lucht_privacy)</f>
        <v>28</v>
      </c>
      <c r="P82" s="67">
        <f>VLOOKUP(P$5,kruis_lucht,MATCH('BIN 1.1 Luchtgeluidsisolatie'!$C82,lucht_zendlokaal,0)+1,FALSE)+IF($D82="neen",0,lucht_privacy)</f>
        <v>28</v>
      </c>
      <c r="Q82" s="67">
        <f>VLOOKUP(Q$5,kruis_lucht,MATCH('BIN 1.1 Luchtgeluidsisolatie'!$C82,lucht_zendlokaal,0)+1,FALSE)+IF($D82="neen",0,lucht_privacy)</f>
        <v>28</v>
      </c>
      <c r="R82" s="67">
        <f>VLOOKUP(R$5,kruis_lucht,MATCH('BIN 1.1 Luchtgeluidsisolatie'!$C82,lucht_zendlokaal,0)+1,FALSE)+IF($D82="neen",0,lucht_privacy)</f>
        <v>28</v>
      </c>
      <c r="S82" s="67"/>
      <c r="T82" s="260"/>
      <c r="U82" s="67">
        <f>VLOOKUP(U$5,kruis_lucht,MATCH('BIN 1.1 Luchtgeluidsisolatie'!$C82,lucht_zendlokaal,0)+1,FALSE)+IF($D82="neen",0,lucht_privacy)</f>
        <v>44</v>
      </c>
      <c r="V82" s="67">
        <f>VLOOKUP(V$5,kruis_lucht,MATCH('BIN 1.1 Luchtgeluidsisolatie'!$C82,lucht_zendlokaal,0)+1,FALSE)+IF($D82="neen",0,lucht_privacy)</f>
        <v>44</v>
      </c>
      <c r="W82" s="67">
        <f>VLOOKUP(W$5,kruis_lucht,MATCH('BIN 1.1 Luchtgeluidsisolatie'!$C82,lucht_zendlokaal,0)+1,FALSE)+IF($D82="neen",0,lucht_privacy)</f>
        <v>48</v>
      </c>
      <c r="X82" s="67">
        <f>VLOOKUP(X$5,kruis_lucht,MATCH('BIN 1.1 Luchtgeluidsisolatie'!$C82,lucht_zendlokaal,0)+1,FALSE)+IF($D82="neen",0,lucht_privacy)</f>
        <v>44</v>
      </c>
      <c r="Y82" s="67">
        <f>VLOOKUP(Y$5,kruis_lucht,MATCH('BIN 1.1 Luchtgeluidsisolatie'!$C82,lucht_zendlokaal,0)+1,FALSE)+IF($D82="neen",0,lucht_privacy)</f>
        <v>48</v>
      </c>
      <c r="Z82" s="284">
        <f>VLOOKUP(Z$5,kruis_lucht,MATCH('BIN 1.1 Luchtgeluidsisolatie'!$C82,lucht_zendlokaal,0)+1,FALSE)+IF($D82="neen",0,lucht_privacy)</f>
        <v>48</v>
      </c>
      <c r="AA82" s="284">
        <f>VLOOKUP(AA$5,kruis_lucht,MATCH('BIN 1.1 Luchtgeluidsisolatie'!$C82,lucht_zendlokaal,0)+1,FALSE)+IF($D82="neen",0,lucht_privacy)</f>
        <v>48</v>
      </c>
      <c r="AB82" s="67">
        <f>VLOOKUP(AB$5,kruis_lucht,MATCH('BIN 1.1 Luchtgeluidsisolatie'!$C82,lucht_zendlokaal,0)+1,FALSE)+IF($D82="neen",0,lucht_privacy)</f>
        <v>28</v>
      </c>
      <c r="AC82" s="67">
        <f>VLOOKUP(AC$5,kruis_lucht,MATCH('BIN 1.1 Luchtgeluidsisolatie'!$C82,lucht_zendlokaal,0)+1,FALSE)+IF($D82="neen",0,lucht_privacy)</f>
        <v>40</v>
      </c>
      <c r="AD82" s="67">
        <f>VLOOKUP(AD$5,kruis_lucht,MATCH('BIN 1.1 Luchtgeluidsisolatie'!$C82,lucht_zendlokaal,0)+1,FALSE)+IF($D82="neen",0,lucht_privacy)</f>
        <v>44</v>
      </c>
      <c r="AE82" s="67">
        <f>VLOOKUP(AE$5,kruis_lucht,MATCH('BIN 1.1 Luchtgeluidsisolatie'!$C82,lucht_zendlokaal,0)+1,FALSE)+IF($D82="neen",0,lucht_privacy)</f>
        <v>44</v>
      </c>
      <c r="AF82" s="67">
        <f>VLOOKUP(AF$5,kruis_lucht,MATCH('BIN 1.1 Luchtgeluidsisolatie'!$C82,lucht_zendlokaal,0)+1,FALSE)+IF($D82="neen",0,lucht_privacy)</f>
        <v>44</v>
      </c>
      <c r="AG82" s="67">
        <f>VLOOKUP(AG$5,kruis_lucht,MATCH('BIN 1.1 Luchtgeluidsisolatie'!$C82,lucht_zendlokaal,0)+1,FALSE)+IF($D82="neen",0,lucht_privacy)</f>
        <v>28</v>
      </c>
      <c r="AH82" s="67">
        <f>VLOOKUP(AH$5,kruis_lucht,MATCH('BIN 1.1 Luchtgeluidsisolatie'!$C82,lucht_zendlokaal,0)+1,FALSE)+IF($D82="neen",0,lucht_privacy)</f>
        <v>40</v>
      </c>
      <c r="AI82" s="67">
        <f>VLOOKUP(AI$5,kruis_lucht,MATCH('BIN 1.1 Luchtgeluidsisolatie'!$C82,lucht_zendlokaal,0)+1,FALSE)+IF($D82="neen",0,lucht_privacy)</f>
        <v>44</v>
      </c>
      <c r="AJ82" s="67">
        <f>VLOOKUP(AJ$5,kruis_lucht,MATCH('BIN 1.1 Luchtgeluidsisolatie'!$C82,lucht_zendlokaal,0)+1,FALSE)+IF($D82="neen",0,lucht_privacy)</f>
        <v>28</v>
      </c>
      <c r="AK82" s="67">
        <f>VLOOKUP(AK$5,kruis_lucht,MATCH('BIN 1.1 Luchtgeluidsisolatie'!$C82,lucht_zendlokaal,0)+1,FALSE)+IF($D82="neen",0,lucht_privacy)</f>
        <v>44</v>
      </c>
      <c r="AL82" s="67">
        <f>VLOOKUP(AL$5,kruis_lucht,MATCH('BIN 1.1 Luchtgeluidsisolatie'!$C82,lucht_zendlokaal,0)+1,FALSE)+IF($D82="neen",0,lucht_privacy)</f>
        <v>44</v>
      </c>
      <c r="AM82" s="67" t="s">
        <v>142</v>
      </c>
      <c r="AN82" s="67">
        <f>VLOOKUP(AN$5,kruis_lucht,MATCH('BIN 1.1 Luchtgeluidsisolatie'!$C82,lucht_zendlokaal,0)+1,FALSE)+IF($D82="neen",0,lucht_privacy)</f>
        <v>40</v>
      </c>
      <c r="AO82" s="67">
        <f>VLOOKUP(AO$5,kruis_lucht,MATCH('BIN 1.1 Luchtgeluidsisolatie'!$C82,lucht_zendlokaal,0)+1,FALSE)+IF($D82="neen",0,lucht_privacy)</f>
        <v>40</v>
      </c>
      <c r="AP82" s="67">
        <f>VLOOKUP(AP$5,kruis_lucht,MATCH('BIN 1.1 Luchtgeluidsisolatie'!$C82,lucht_zendlokaal,0)+1,FALSE)+IF($D82="neen",0,lucht_privacy)</f>
        <v>48</v>
      </c>
      <c r="AQ82" s="67">
        <f>VLOOKUP(AQ$5,kruis_lucht,MATCH('BIN 1.1 Luchtgeluidsisolatie'!$C82,lucht_zendlokaal,0)+1,FALSE)+IF($D82="neen",0,lucht_privacy)</f>
        <v>40</v>
      </c>
      <c r="AR82" s="67">
        <f>VLOOKUP(AR$5,kruis_lucht,MATCH('BIN 1.1 Luchtgeluidsisolatie'!$C82,lucht_zendlokaal,0)+1,FALSE)+IF($D82="neen",0,lucht_privacy)</f>
        <v>40</v>
      </c>
      <c r="AS82" s="67">
        <f>VLOOKUP(AS$5,kruis_lucht,MATCH('BIN 1.1 Luchtgeluidsisolatie'!$C82,lucht_zendlokaal,0)+1,FALSE)+IF($D82="neen",0,lucht_privacy)</f>
        <v>44</v>
      </c>
      <c r="AT82" s="67">
        <f>VLOOKUP(AT$5,kruis_lucht,MATCH('BIN 1.1 Luchtgeluidsisolatie'!$C82,lucht_zendlokaal,0)+1,FALSE)+IF($D82="neen",0,lucht_privacy)</f>
        <v>28</v>
      </c>
      <c r="AU82" s="67"/>
      <c r="AV82" s="260"/>
      <c r="AW82" s="67">
        <f>VLOOKUP(AW$5,kruis_lucht,MATCH('BIN 1.1 Luchtgeluidsisolatie'!$C82,lucht_zendlokaal,0)+1,FALSE)+IF($D82="neen",0,lucht_privacy)</f>
        <v>28</v>
      </c>
      <c r="AX82" s="67">
        <f>VLOOKUP(AX$5,kruis_lucht,MATCH('BIN 1.1 Luchtgeluidsisolatie'!$C82,lucht_zendlokaal,0)+1,FALSE)+IF($D82="neen",0,lucht_privacy)</f>
        <v>48</v>
      </c>
      <c r="AY82" s="67">
        <f>VLOOKUP(AY$5,kruis_lucht,MATCH('BIN 1.1 Luchtgeluidsisolatie'!$C82,lucht_zendlokaal,0)+1,FALSE)+IF($D82="neen",0,lucht_privacy)</f>
        <v>28</v>
      </c>
      <c r="AZ82" s="67">
        <f>VLOOKUP(AZ$5,kruis_lucht,MATCH('BIN 1.1 Luchtgeluidsisolatie'!$C82,lucht_zendlokaal,0)+1,FALSE)+IF($D82="neen",0,lucht_privacy)</f>
        <v>40</v>
      </c>
      <c r="BA82" s="67">
        <f>VLOOKUP(BA$5,kruis_lucht,MATCH('BIN 1.1 Luchtgeluidsisolatie'!$C82,lucht_zendlokaal,0)+1,FALSE)+IF($D82="neen",0,lucht_privacy)</f>
        <v>28</v>
      </c>
      <c r="BB82" s="67">
        <f>VLOOKUP(BB$5,kruis_lucht,MATCH('BIN 1.1 Luchtgeluidsisolatie'!$C82,lucht_zendlokaal,0)+1,FALSE)+IF($D82="neen",0,lucht_privacy)</f>
        <v>28</v>
      </c>
    </row>
    <row r="83" spans="1:54" s="280" customFormat="1">
      <c r="A83" s="282"/>
      <c r="B83" s="359"/>
      <c r="C83" s="276"/>
      <c r="D83" s="276"/>
      <c r="E83" s="276"/>
      <c r="F83" s="277"/>
      <c r="G83" s="278">
        <f t="shared" ref="G83:K83" si="229">G82+lucht_verhoogd</f>
        <v>44</v>
      </c>
      <c r="H83" s="278">
        <f t="shared" si="229"/>
        <v>44</v>
      </c>
      <c r="I83" s="278">
        <f t="shared" si="229"/>
        <v>48</v>
      </c>
      <c r="J83" s="278">
        <f t="shared" si="229"/>
        <v>48</v>
      </c>
      <c r="K83" s="278">
        <f t="shared" si="229"/>
        <v>52</v>
      </c>
      <c r="L83" s="278">
        <f t="shared" ref="L83:R83" si="230">L82+lucht_verhoogd</f>
        <v>44</v>
      </c>
      <c r="M83" s="278">
        <f t="shared" si="230"/>
        <v>32</v>
      </c>
      <c r="N83" s="278">
        <f t="shared" si="230"/>
        <v>32</v>
      </c>
      <c r="O83" s="278">
        <f t="shared" si="230"/>
        <v>32</v>
      </c>
      <c r="P83" s="278">
        <f t="shared" si="230"/>
        <v>32</v>
      </c>
      <c r="Q83" s="278">
        <f t="shared" si="230"/>
        <v>32</v>
      </c>
      <c r="R83" s="278">
        <f t="shared" si="230"/>
        <v>32</v>
      </c>
      <c r="S83" s="278"/>
      <c r="T83" s="279"/>
      <c r="U83" s="278">
        <f t="shared" ref="U83:AB83" si="231">U82+lucht_verhoogd</f>
        <v>48</v>
      </c>
      <c r="V83" s="278">
        <f t="shared" si="231"/>
        <v>48</v>
      </c>
      <c r="W83" s="278">
        <f t="shared" si="231"/>
        <v>52</v>
      </c>
      <c r="X83" s="278">
        <f t="shared" si="231"/>
        <v>48</v>
      </c>
      <c r="Y83" s="278">
        <f t="shared" ref="Y83" si="232">Y82+lucht_verhoogd</f>
        <v>52</v>
      </c>
      <c r="Z83" s="286">
        <f t="shared" si="231"/>
        <v>52</v>
      </c>
      <c r="AA83" s="286">
        <f t="shared" si="231"/>
        <v>52</v>
      </c>
      <c r="AB83" s="278">
        <f t="shared" si="231"/>
        <v>32</v>
      </c>
      <c r="AC83" s="278">
        <f t="shared" ref="AC83" si="233">AC82+lucht_verhoogd</f>
        <v>44</v>
      </c>
      <c r="AD83" s="278">
        <f t="shared" ref="AD83:AK83" si="234">AD82+lucht_verhoogd</f>
        <v>48</v>
      </c>
      <c r="AE83" s="278">
        <f t="shared" si="234"/>
        <v>48</v>
      </c>
      <c r="AF83" s="278">
        <f t="shared" si="234"/>
        <v>48</v>
      </c>
      <c r="AG83" s="278">
        <f t="shared" si="234"/>
        <v>32</v>
      </c>
      <c r="AH83" s="278">
        <f t="shared" si="234"/>
        <v>44</v>
      </c>
      <c r="AI83" s="278">
        <f t="shared" si="234"/>
        <v>48</v>
      </c>
      <c r="AJ83" s="278">
        <f t="shared" si="234"/>
        <v>32</v>
      </c>
      <c r="AK83" s="278">
        <f t="shared" si="234"/>
        <v>48</v>
      </c>
      <c r="AL83" s="278">
        <f t="shared" ref="AL83" si="235">AL82+lucht_verhoogd</f>
        <v>48</v>
      </c>
      <c r="AM83" s="278" t="s">
        <v>142</v>
      </c>
      <c r="AN83" s="278">
        <f t="shared" ref="AN83:AO83" si="236">AN82+lucht_verhoogd</f>
        <v>44</v>
      </c>
      <c r="AO83" s="278">
        <f t="shared" si="236"/>
        <v>44</v>
      </c>
      <c r="AP83" s="278">
        <f t="shared" ref="AP83:AQ83" si="237">AP82+lucht_verhoogd</f>
        <v>52</v>
      </c>
      <c r="AQ83" s="278">
        <f t="shared" si="237"/>
        <v>44</v>
      </c>
      <c r="AR83" s="278">
        <f t="shared" ref="AR83" si="238">AR82+lucht_verhoogd</f>
        <v>44</v>
      </c>
      <c r="AS83" s="278">
        <f t="shared" ref="AS83" si="239">AS82+lucht_verhoogd</f>
        <v>48</v>
      </c>
      <c r="AT83" s="278">
        <f>AT82+lucht_verhoogd</f>
        <v>32</v>
      </c>
      <c r="AV83" s="281"/>
      <c r="AW83" s="278">
        <f t="shared" ref="AW83:BB83" si="240">AW82+lucht_verhoogd</f>
        <v>32</v>
      </c>
      <c r="AX83" s="278">
        <f t="shared" si="240"/>
        <v>52</v>
      </c>
      <c r="AY83" s="278">
        <f t="shared" si="240"/>
        <v>32</v>
      </c>
      <c r="AZ83" s="278">
        <f t="shared" si="240"/>
        <v>44</v>
      </c>
      <c r="BA83" s="278">
        <f t="shared" si="240"/>
        <v>32</v>
      </c>
      <c r="BB83" s="278">
        <f t="shared" si="240"/>
        <v>32</v>
      </c>
    </row>
    <row r="84" spans="1:54" s="126" customFormat="1">
      <c r="A84" s="262"/>
      <c r="B84" s="359" t="s">
        <v>43</v>
      </c>
      <c r="C84" s="267" t="str">
        <f>VLOOKUP(B84,lokalentabel,5,FALSE)</f>
        <v>zeer hoog</v>
      </c>
      <c r="D84" s="267" t="str">
        <f>VLOOKUP(B84,lokalentabel,7,FALSE)</f>
        <v>neen</v>
      </c>
      <c r="E84" s="258"/>
      <c r="F84" s="259"/>
      <c r="G84" s="67">
        <f>VLOOKUP(G$5,kruis_lucht,MATCH('BIN 1.1 Luchtgeluidsisolatie'!$C84,lucht_zendlokaal,0)+1,FALSE)+IF($D84="neen",0,lucht_privacy)</f>
        <v>52</v>
      </c>
      <c r="H84" s="67">
        <f>VLOOKUP(H$5,kruis_lucht,MATCH('BIN 1.1 Luchtgeluidsisolatie'!$C84,lucht_zendlokaal,0)+1,FALSE)+IF($D84="neen",0,lucht_privacy)</f>
        <v>52</v>
      </c>
      <c r="I84" s="67">
        <f>VLOOKUP(I$5,kruis_lucht,MATCH('BIN 1.1 Luchtgeluidsisolatie'!$C84,lucht_zendlokaal,0)+1,FALSE)+IF($D84="neen",0,lucht_privacy)</f>
        <v>56</v>
      </c>
      <c r="J84" s="67">
        <f>VLOOKUP(J$5,kruis_lucht,MATCH('BIN 1.1 Luchtgeluidsisolatie'!$C84,lucht_zendlokaal,0)+1,FALSE)+IF($D84="neen",0,lucht_privacy)</f>
        <v>56</v>
      </c>
      <c r="K84" s="67">
        <f>VLOOKUP(K$5,kruis_lucht,MATCH('BIN 1.1 Luchtgeluidsisolatie'!$C84,lucht_zendlokaal,0)+1,FALSE)+IF($D84="neen",0,lucht_privacy)</f>
        <v>60</v>
      </c>
      <c r="L84" s="67">
        <f>VLOOKUP(L$5,kruis_lucht,MATCH('BIN 1.1 Luchtgeluidsisolatie'!$C84,lucht_zendlokaal,0)+1,FALSE)+IF($D84="neen",0,lucht_privacy)</f>
        <v>52</v>
      </c>
      <c r="M84" s="67">
        <f>VLOOKUP(M$5,kruis_lucht,MATCH('BIN 1.1 Luchtgeluidsisolatie'!$C84,lucht_zendlokaal,0)+1,FALSE)+IF($D84="neen",0,lucht_privacy)</f>
        <v>32</v>
      </c>
      <c r="N84" s="67">
        <f>VLOOKUP(N$5,kruis_lucht,MATCH('BIN 1.1 Luchtgeluidsisolatie'!$C84,lucht_zendlokaal,0)+1,FALSE)+IF($D84="neen",0,lucht_privacy)</f>
        <v>32</v>
      </c>
      <c r="O84" s="67">
        <f>VLOOKUP(O$5,kruis_lucht,MATCH('BIN 1.1 Luchtgeluidsisolatie'!$C84,lucht_zendlokaal,0)+1,FALSE)+IF($D84="neen",0,lucht_privacy)</f>
        <v>32</v>
      </c>
      <c r="P84" s="67">
        <f>VLOOKUP(P$5,kruis_lucht,MATCH('BIN 1.1 Luchtgeluidsisolatie'!$C84,lucht_zendlokaal,0)+1,FALSE)+IF($D84="neen",0,lucht_privacy)</f>
        <v>32</v>
      </c>
      <c r="Q84" s="67">
        <f>VLOOKUP(Q$5,kruis_lucht,MATCH('BIN 1.1 Luchtgeluidsisolatie'!$C84,lucht_zendlokaal,0)+1,FALSE)+IF($D84="neen",0,lucht_privacy)</f>
        <v>32</v>
      </c>
      <c r="R84" s="67">
        <f>VLOOKUP(R$5,kruis_lucht,MATCH('BIN 1.1 Luchtgeluidsisolatie'!$C84,lucht_zendlokaal,0)+1,FALSE)+IF($D84="neen",0,lucht_privacy)</f>
        <v>32</v>
      </c>
      <c r="S84" s="67"/>
      <c r="T84" s="260"/>
      <c r="U84" s="67">
        <f>VLOOKUP(U$5,kruis_lucht,MATCH('BIN 1.1 Luchtgeluidsisolatie'!$C84,lucht_zendlokaal,0)+1,FALSE)+IF($D84="neen",0,lucht_privacy)</f>
        <v>56</v>
      </c>
      <c r="V84" s="67">
        <f>VLOOKUP(V$5,kruis_lucht,MATCH('BIN 1.1 Luchtgeluidsisolatie'!$C84,lucht_zendlokaal,0)+1,FALSE)+IF($D84="neen",0,lucht_privacy)</f>
        <v>56</v>
      </c>
      <c r="W84" s="67">
        <f>VLOOKUP(W$5,kruis_lucht,MATCH('BIN 1.1 Luchtgeluidsisolatie'!$C84,lucht_zendlokaal,0)+1,FALSE)+IF($D84="neen",0,lucht_privacy)</f>
        <v>60</v>
      </c>
      <c r="X84" s="67">
        <f>VLOOKUP(X$5,kruis_lucht,MATCH('BIN 1.1 Luchtgeluidsisolatie'!$C84,lucht_zendlokaal,0)+1,FALSE)+IF($D84="neen",0,lucht_privacy)</f>
        <v>56</v>
      </c>
      <c r="Y84" s="67">
        <f>VLOOKUP(Y$5,kruis_lucht,MATCH('BIN 1.1 Luchtgeluidsisolatie'!$C84,lucht_zendlokaal,0)+1,FALSE)+IF($D84="neen",0,lucht_privacy)</f>
        <v>60</v>
      </c>
      <c r="Z84" s="284">
        <f>VLOOKUP(Z$5,kruis_lucht,MATCH('BIN 1.1 Luchtgeluidsisolatie'!$C84,lucht_zendlokaal,0)+1,FALSE)+IF($D84="neen",0,lucht_privacy)</f>
        <v>60</v>
      </c>
      <c r="AA84" s="284">
        <f>VLOOKUP(AA$5,kruis_lucht,MATCH('BIN 1.1 Luchtgeluidsisolatie'!$C84,lucht_zendlokaal,0)+1,FALSE)+IF($D84="neen",0,lucht_privacy)</f>
        <v>60</v>
      </c>
      <c r="AB84" s="67">
        <f>VLOOKUP(AB$5,kruis_lucht,MATCH('BIN 1.1 Luchtgeluidsisolatie'!$C84,lucht_zendlokaal,0)+1,FALSE)+IF($D84="neen",0,lucht_privacy)</f>
        <v>32</v>
      </c>
      <c r="AC84" s="67">
        <f>VLOOKUP(AC$5,kruis_lucht,MATCH('BIN 1.1 Luchtgeluidsisolatie'!$C84,lucht_zendlokaal,0)+1,FALSE)+IF($D84="neen",0,lucht_privacy)</f>
        <v>52</v>
      </c>
      <c r="AD84" s="67">
        <f>VLOOKUP(AD$5,kruis_lucht,MATCH('BIN 1.1 Luchtgeluidsisolatie'!$C84,lucht_zendlokaal,0)+1,FALSE)+IF($D84="neen",0,lucht_privacy)</f>
        <v>56</v>
      </c>
      <c r="AE84" s="67">
        <f>VLOOKUP(AE$5,kruis_lucht,MATCH('BIN 1.1 Luchtgeluidsisolatie'!$C84,lucht_zendlokaal,0)+1,FALSE)+IF($D84="neen",0,lucht_privacy)</f>
        <v>56</v>
      </c>
      <c r="AF84" s="67">
        <f>VLOOKUP(AF$5,kruis_lucht,MATCH('BIN 1.1 Luchtgeluidsisolatie'!$C84,lucht_zendlokaal,0)+1,FALSE)+IF($D84="neen",0,lucht_privacy)</f>
        <v>56</v>
      </c>
      <c r="AG84" s="67">
        <f>VLOOKUP(AG$5,kruis_lucht,MATCH('BIN 1.1 Luchtgeluidsisolatie'!$C84,lucht_zendlokaal,0)+1,FALSE)+IF($D84="neen",0,lucht_privacy)</f>
        <v>32</v>
      </c>
      <c r="AH84" s="67">
        <f>VLOOKUP(AH$5,kruis_lucht,MATCH('BIN 1.1 Luchtgeluidsisolatie'!$C84,lucht_zendlokaal,0)+1,FALSE)+IF($D84="neen",0,lucht_privacy)</f>
        <v>52</v>
      </c>
      <c r="AI84" s="67">
        <f>VLOOKUP(AI$5,kruis_lucht,MATCH('BIN 1.1 Luchtgeluidsisolatie'!$C84,lucht_zendlokaal,0)+1,FALSE)+IF($D84="neen",0,lucht_privacy)</f>
        <v>56</v>
      </c>
      <c r="AJ84" s="67">
        <f>VLOOKUP(AJ$5,kruis_lucht,MATCH('BIN 1.1 Luchtgeluidsisolatie'!$C84,lucht_zendlokaal,0)+1,FALSE)+IF($D84="neen",0,lucht_privacy)</f>
        <v>32</v>
      </c>
      <c r="AK84" s="67">
        <f>VLOOKUP(AK$5,kruis_lucht,MATCH('BIN 1.1 Luchtgeluidsisolatie'!$C84,lucht_zendlokaal,0)+1,FALSE)+IF($D84="neen",0,lucht_privacy)</f>
        <v>56</v>
      </c>
      <c r="AL84" s="67">
        <f>VLOOKUP(AL$5,kruis_lucht,MATCH('BIN 1.1 Luchtgeluidsisolatie'!$C84,lucht_zendlokaal,0)+1,FALSE)+IF($D84="neen",0,lucht_privacy)</f>
        <v>56</v>
      </c>
      <c r="AM84" s="67">
        <f>VLOOKUP(AM$5,kruis_lucht,MATCH('BIN 1.1 Luchtgeluidsisolatie'!$C84,lucht_zendlokaal,0)+1,FALSE)+IF($D84="neen",0,lucht_privacy)</f>
        <v>56</v>
      </c>
      <c r="AN84" s="67">
        <f>VLOOKUP(AN$5,kruis_lucht,MATCH('BIN 1.1 Luchtgeluidsisolatie'!$C84,lucht_zendlokaal,0)+1,FALSE)+IF($D84="neen",0,lucht_privacy)</f>
        <v>52</v>
      </c>
      <c r="AO84" s="67">
        <f>VLOOKUP(AO$5,kruis_lucht,MATCH('BIN 1.1 Luchtgeluidsisolatie'!$C84,lucht_zendlokaal,0)+1,FALSE)+IF($D84="neen",0,lucht_privacy)</f>
        <v>52</v>
      </c>
      <c r="AP84" s="67">
        <f>VLOOKUP(AP$5,kruis_lucht,MATCH('BIN 1.1 Luchtgeluidsisolatie'!$C84,lucht_zendlokaal,0)+1,FALSE)+IF($D84="neen",0,lucht_privacy)</f>
        <v>60</v>
      </c>
      <c r="AQ84" s="67">
        <f>VLOOKUP(AQ$5,kruis_lucht,MATCH('BIN 1.1 Luchtgeluidsisolatie'!$C84,lucht_zendlokaal,0)+1,FALSE)+IF($D84="neen",0,lucht_privacy)</f>
        <v>52</v>
      </c>
      <c r="AR84" s="67">
        <f>VLOOKUP(AR$5,kruis_lucht,MATCH('BIN 1.1 Luchtgeluidsisolatie'!$C84,lucht_zendlokaal,0)+1,FALSE)+IF($D84="neen",0,lucht_privacy)</f>
        <v>52</v>
      </c>
      <c r="AS84" s="67">
        <f>VLOOKUP(AS$5,kruis_lucht,MATCH('BIN 1.1 Luchtgeluidsisolatie'!$C84,lucht_zendlokaal,0)+1,FALSE)+IF($D84="neen",0,lucht_privacy)</f>
        <v>56</v>
      </c>
      <c r="AT84" s="67">
        <f>VLOOKUP(AT$5,kruis_lucht,MATCH('BIN 1.1 Luchtgeluidsisolatie'!$C84,lucht_zendlokaal,0)+1,FALSE)+IF($D84="neen",0,lucht_privacy)</f>
        <v>32</v>
      </c>
      <c r="AU84" s="67"/>
      <c r="AV84" s="260"/>
      <c r="AW84" s="67">
        <f>VLOOKUP(AW$5,kruis_lucht,MATCH('BIN 1.1 Luchtgeluidsisolatie'!$C84,lucht_zendlokaal,0)+1,FALSE)+IF($D84="neen",0,lucht_privacy)</f>
        <v>32</v>
      </c>
      <c r="AX84" s="67">
        <f>VLOOKUP(AX$5,kruis_lucht,MATCH('BIN 1.1 Luchtgeluidsisolatie'!$C84,lucht_zendlokaal,0)+1,FALSE)+IF($D84="neen",0,lucht_privacy)</f>
        <v>60</v>
      </c>
      <c r="AY84" s="67">
        <f>VLOOKUP(AY$5,kruis_lucht,MATCH('BIN 1.1 Luchtgeluidsisolatie'!$C84,lucht_zendlokaal,0)+1,FALSE)+IF($D84="neen",0,lucht_privacy)</f>
        <v>32</v>
      </c>
      <c r="AZ84" s="67">
        <f>VLOOKUP(AZ$5,kruis_lucht,MATCH('BIN 1.1 Luchtgeluidsisolatie'!$C84,lucht_zendlokaal,0)+1,FALSE)+IF($D84="neen",0,lucht_privacy)</f>
        <v>52</v>
      </c>
      <c r="BA84" s="67">
        <f>VLOOKUP(BA$5,kruis_lucht,MATCH('BIN 1.1 Luchtgeluidsisolatie'!$C84,lucht_zendlokaal,0)+1,FALSE)+IF($D84="neen",0,lucht_privacy)</f>
        <v>32</v>
      </c>
      <c r="BB84" s="67">
        <f>VLOOKUP(BB$5,kruis_lucht,MATCH('BIN 1.1 Luchtgeluidsisolatie'!$C84,lucht_zendlokaal,0)+1,FALSE)+IF($D84="neen",0,lucht_privacy)</f>
        <v>32</v>
      </c>
    </row>
    <row r="85" spans="1:54" s="280" customFormat="1">
      <c r="A85" s="282"/>
      <c r="B85" s="359"/>
      <c r="C85" s="276"/>
      <c r="D85" s="276"/>
      <c r="E85" s="276"/>
      <c r="F85" s="277"/>
      <c r="G85" s="278">
        <f t="shared" ref="G85:K85" si="241">G84+lucht_verhoogd</f>
        <v>56</v>
      </c>
      <c r="H85" s="278">
        <f t="shared" si="241"/>
        <v>56</v>
      </c>
      <c r="I85" s="278">
        <f t="shared" si="241"/>
        <v>60</v>
      </c>
      <c r="J85" s="278">
        <f t="shared" si="241"/>
        <v>60</v>
      </c>
      <c r="K85" s="278">
        <f t="shared" si="241"/>
        <v>64</v>
      </c>
      <c r="L85" s="278">
        <f t="shared" ref="L85:R85" si="242">L84+lucht_verhoogd</f>
        <v>56</v>
      </c>
      <c r="M85" s="278">
        <f t="shared" si="242"/>
        <v>36</v>
      </c>
      <c r="N85" s="278">
        <f t="shared" si="242"/>
        <v>36</v>
      </c>
      <c r="O85" s="278">
        <f t="shared" si="242"/>
        <v>36</v>
      </c>
      <c r="P85" s="278">
        <f t="shared" si="242"/>
        <v>36</v>
      </c>
      <c r="Q85" s="278">
        <f t="shared" si="242"/>
        <v>36</v>
      </c>
      <c r="R85" s="278">
        <f t="shared" si="242"/>
        <v>36</v>
      </c>
      <c r="S85" s="278"/>
      <c r="T85" s="279"/>
      <c r="U85" s="278">
        <f t="shared" ref="U85:AB85" si="243">U84+lucht_verhoogd</f>
        <v>60</v>
      </c>
      <c r="V85" s="278">
        <f t="shared" si="243"/>
        <v>60</v>
      </c>
      <c r="W85" s="278">
        <f t="shared" si="243"/>
        <v>64</v>
      </c>
      <c r="X85" s="278">
        <f t="shared" si="243"/>
        <v>60</v>
      </c>
      <c r="Y85" s="278">
        <f t="shared" ref="Y85" si="244">Y84+lucht_verhoogd</f>
        <v>64</v>
      </c>
      <c r="Z85" s="286">
        <f t="shared" si="243"/>
        <v>64</v>
      </c>
      <c r="AA85" s="286">
        <f t="shared" si="243"/>
        <v>64</v>
      </c>
      <c r="AB85" s="278">
        <f t="shared" si="243"/>
        <v>36</v>
      </c>
      <c r="AC85" s="278">
        <f t="shared" ref="AC85" si="245">AC84+lucht_verhoogd</f>
        <v>56</v>
      </c>
      <c r="AD85" s="278">
        <f t="shared" ref="AD85:AK85" si="246">AD84+lucht_verhoogd</f>
        <v>60</v>
      </c>
      <c r="AE85" s="278">
        <f t="shared" si="246"/>
        <v>60</v>
      </c>
      <c r="AF85" s="278">
        <f t="shared" si="246"/>
        <v>60</v>
      </c>
      <c r="AG85" s="278">
        <f t="shared" si="246"/>
        <v>36</v>
      </c>
      <c r="AH85" s="278">
        <f t="shared" si="246"/>
        <v>56</v>
      </c>
      <c r="AI85" s="278">
        <f t="shared" si="246"/>
        <v>60</v>
      </c>
      <c r="AJ85" s="278">
        <f t="shared" si="246"/>
        <v>36</v>
      </c>
      <c r="AK85" s="278">
        <f t="shared" si="246"/>
        <v>60</v>
      </c>
      <c r="AL85" s="278">
        <f t="shared" ref="AL85:AM85" si="247">AL84+lucht_verhoogd</f>
        <v>60</v>
      </c>
      <c r="AM85" s="278">
        <f t="shared" si="247"/>
        <v>60</v>
      </c>
      <c r="AN85" s="278">
        <f t="shared" ref="AN85:AO85" si="248">AN84+lucht_verhoogd</f>
        <v>56</v>
      </c>
      <c r="AO85" s="278">
        <f t="shared" si="248"/>
        <v>56</v>
      </c>
      <c r="AP85" s="278">
        <f t="shared" ref="AP85:AQ85" si="249">AP84+lucht_verhoogd</f>
        <v>64</v>
      </c>
      <c r="AQ85" s="278">
        <f t="shared" si="249"/>
        <v>56</v>
      </c>
      <c r="AR85" s="278">
        <f t="shared" ref="AR85" si="250">AR84+lucht_verhoogd</f>
        <v>56</v>
      </c>
      <c r="AS85" s="278">
        <f t="shared" ref="AS85" si="251">AS84+lucht_verhoogd</f>
        <v>60</v>
      </c>
      <c r="AT85" s="278">
        <f>AT84+lucht_verhoogd</f>
        <v>36</v>
      </c>
      <c r="AV85" s="281"/>
      <c r="AW85" s="278">
        <f t="shared" ref="AW85:BB85" si="252">AW84+lucht_verhoogd</f>
        <v>36</v>
      </c>
      <c r="AX85" s="278">
        <f t="shared" si="252"/>
        <v>64</v>
      </c>
      <c r="AY85" s="278">
        <f t="shared" si="252"/>
        <v>36</v>
      </c>
      <c r="AZ85" s="278">
        <f t="shared" si="252"/>
        <v>56</v>
      </c>
      <c r="BA85" s="278">
        <f t="shared" si="252"/>
        <v>36</v>
      </c>
      <c r="BB85" s="278">
        <f t="shared" si="252"/>
        <v>36</v>
      </c>
    </row>
    <row r="86" spans="1:54" s="126" customFormat="1">
      <c r="A86" s="257"/>
      <c r="B86" s="359" t="s">
        <v>30</v>
      </c>
      <c r="C86" s="267" t="str">
        <f>VLOOKUP(B86,lokalentabel,5,FALSE)</f>
        <v>zeer hoog</v>
      </c>
      <c r="D86" s="267" t="str">
        <f>VLOOKUP(B86,lokalentabel,7,FALSE)</f>
        <v>neen</v>
      </c>
      <c r="E86" s="258"/>
      <c r="F86" s="259"/>
      <c r="G86" s="67">
        <f>VLOOKUP(G$5,kruis_lucht,MATCH('BIN 1.1 Luchtgeluidsisolatie'!$C86,lucht_zendlokaal,0)+1,FALSE)+IF($D86="neen",0,lucht_privacy)</f>
        <v>52</v>
      </c>
      <c r="H86" s="67">
        <f>VLOOKUP(H$5,kruis_lucht,MATCH('BIN 1.1 Luchtgeluidsisolatie'!$C86,lucht_zendlokaal,0)+1,FALSE)+IF($D86="neen",0,lucht_privacy)</f>
        <v>52</v>
      </c>
      <c r="I86" s="67">
        <f>VLOOKUP(I$5,kruis_lucht,MATCH('BIN 1.1 Luchtgeluidsisolatie'!$C86,lucht_zendlokaal,0)+1,FALSE)+IF($D86="neen",0,lucht_privacy)</f>
        <v>56</v>
      </c>
      <c r="J86" s="67">
        <f>VLOOKUP(J$5,kruis_lucht,MATCH('BIN 1.1 Luchtgeluidsisolatie'!$C86,lucht_zendlokaal,0)+1,FALSE)+IF($D86="neen",0,lucht_privacy)</f>
        <v>56</v>
      </c>
      <c r="K86" s="67">
        <f>VLOOKUP(K$5,kruis_lucht,MATCH('BIN 1.1 Luchtgeluidsisolatie'!$C86,lucht_zendlokaal,0)+1,FALSE)+IF($D86="neen",0,lucht_privacy)</f>
        <v>60</v>
      </c>
      <c r="L86" s="67">
        <f>VLOOKUP(L$5,kruis_lucht,MATCH('BIN 1.1 Luchtgeluidsisolatie'!$C86,lucht_zendlokaal,0)+1,FALSE)+IF($D86="neen",0,lucht_privacy)</f>
        <v>52</v>
      </c>
      <c r="M86" s="67">
        <f>VLOOKUP(M$5,kruis_lucht,MATCH('BIN 1.1 Luchtgeluidsisolatie'!$C86,lucht_zendlokaal,0)+1,FALSE)+IF($D86="neen",0,lucht_privacy)</f>
        <v>32</v>
      </c>
      <c r="N86" s="67">
        <f>VLOOKUP(N$5,kruis_lucht,MATCH('BIN 1.1 Luchtgeluidsisolatie'!$C86,lucht_zendlokaal,0)+1,FALSE)+IF($D86="neen",0,lucht_privacy)</f>
        <v>32</v>
      </c>
      <c r="O86" s="67">
        <f>VLOOKUP(O$5,kruis_lucht,MATCH('BIN 1.1 Luchtgeluidsisolatie'!$C86,lucht_zendlokaal,0)+1,FALSE)+IF($D86="neen",0,lucht_privacy)</f>
        <v>32</v>
      </c>
      <c r="P86" s="67">
        <f>VLOOKUP(P$5,kruis_lucht,MATCH('BIN 1.1 Luchtgeluidsisolatie'!$C86,lucht_zendlokaal,0)+1,FALSE)+IF($D86="neen",0,lucht_privacy)</f>
        <v>32</v>
      </c>
      <c r="Q86" s="67">
        <f>VLOOKUP(Q$5,kruis_lucht,MATCH('BIN 1.1 Luchtgeluidsisolatie'!$C86,lucht_zendlokaal,0)+1,FALSE)+IF($D86="neen",0,lucht_privacy)</f>
        <v>32</v>
      </c>
      <c r="R86" s="67">
        <f>VLOOKUP(R$5,kruis_lucht,MATCH('BIN 1.1 Luchtgeluidsisolatie'!$C86,lucht_zendlokaal,0)+1,FALSE)+IF($D86="neen",0,lucht_privacy)</f>
        <v>32</v>
      </c>
      <c r="S86" s="67"/>
      <c r="T86" s="260"/>
      <c r="U86" s="67">
        <f>VLOOKUP(U$5,kruis_lucht,MATCH('BIN 1.1 Luchtgeluidsisolatie'!$C86,lucht_zendlokaal,0)+1,FALSE)+IF($D86="neen",0,lucht_privacy)</f>
        <v>56</v>
      </c>
      <c r="V86" s="67">
        <f>VLOOKUP(V$5,kruis_lucht,MATCH('BIN 1.1 Luchtgeluidsisolatie'!$C86,lucht_zendlokaal,0)+1,FALSE)+IF($D86="neen",0,lucht_privacy)</f>
        <v>56</v>
      </c>
      <c r="W86" s="67">
        <f>VLOOKUP(W$5,kruis_lucht,MATCH('BIN 1.1 Luchtgeluidsisolatie'!$C86,lucht_zendlokaal,0)+1,FALSE)+IF($D86="neen",0,lucht_privacy)</f>
        <v>60</v>
      </c>
      <c r="X86" s="67">
        <f>VLOOKUP(X$5,kruis_lucht,MATCH('BIN 1.1 Luchtgeluidsisolatie'!$C86,lucht_zendlokaal,0)+1,FALSE)+IF($D86="neen",0,lucht_privacy)</f>
        <v>56</v>
      </c>
      <c r="Y86" s="67">
        <f>VLOOKUP(Y$5,kruis_lucht,MATCH('BIN 1.1 Luchtgeluidsisolatie'!$C86,lucht_zendlokaal,0)+1,FALSE)+IF($D86="neen",0,lucht_privacy)</f>
        <v>60</v>
      </c>
      <c r="Z86" s="284">
        <f>VLOOKUP(Z$5,kruis_lucht,MATCH('BIN 1.1 Luchtgeluidsisolatie'!$C86,lucht_zendlokaal,0)+1,FALSE)+IF($D86="neen",0,lucht_privacy)</f>
        <v>60</v>
      </c>
      <c r="AA86" s="284">
        <f>VLOOKUP(AA$5,kruis_lucht,MATCH('BIN 1.1 Luchtgeluidsisolatie'!$C86,lucht_zendlokaal,0)+1,FALSE)+IF($D86="neen",0,lucht_privacy)</f>
        <v>60</v>
      </c>
      <c r="AB86" s="67">
        <f>VLOOKUP(AB$5,kruis_lucht,MATCH('BIN 1.1 Luchtgeluidsisolatie'!$C86,lucht_zendlokaal,0)+1,FALSE)+IF($D86="neen",0,lucht_privacy)</f>
        <v>32</v>
      </c>
      <c r="AC86" s="67">
        <f>VLOOKUP(AC$5,kruis_lucht,MATCH('BIN 1.1 Luchtgeluidsisolatie'!$C86,lucht_zendlokaal,0)+1,FALSE)+IF($D86="neen",0,lucht_privacy)</f>
        <v>52</v>
      </c>
      <c r="AD86" s="67">
        <f>VLOOKUP(AD$5,kruis_lucht,MATCH('BIN 1.1 Luchtgeluidsisolatie'!$C86,lucht_zendlokaal,0)+1,FALSE)+IF($D86="neen",0,lucht_privacy)</f>
        <v>56</v>
      </c>
      <c r="AE86" s="67">
        <f>VLOOKUP(AE$5,kruis_lucht,MATCH('BIN 1.1 Luchtgeluidsisolatie'!$C86,lucht_zendlokaal,0)+1,FALSE)+IF($D86="neen",0,lucht_privacy)</f>
        <v>56</v>
      </c>
      <c r="AF86" s="67">
        <f>VLOOKUP(AF$5,kruis_lucht,MATCH('BIN 1.1 Luchtgeluidsisolatie'!$C86,lucht_zendlokaal,0)+1,FALSE)+IF($D86="neen",0,lucht_privacy)</f>
        <v>56</v>
      </c>
      <c r="AG86" s="67">
        <f>VLOOKUP(AG$5,kruis_lucht,MATCH('BIN 1.1 Luchtgeluidsisolatie'!$C86,lucht_zendlokaal,0)+1,FALSE)+IF($D86="neen",0,lucht_privacy)</f>
        <v>32</v>
      </c>
      <c r="AH86" s="67">
        <f>VLOOKUP(AH$5,kruis_lucht,MATCH('BIN 1.1 Luchtgeluidsisolatie'!$C86,lucht_zendlokaal,0)+1,FALSE)+IF($D86="neen",0,lucht_privacy)</f>
        <v>52</v>
      </c>
      <c r="AI86" s="67">
        <f>VLOOKUP(AI$5,kruis_lucht,MATCH('BIN 1.1 Luchtgeluidsisolatie'!$C86,lucht_zendlokaal,0)+1,FALSE)+IF($D86="neen",0,lucht_privacy)</f>
        <v>56</v>
      </c>
      <c r="AJ86" s="67">
        <f>VLOOKUP(AJ$5,kruis_lucht,MATCH('BIN 1.1 Luchtgeluidsisolatie'!$C86,lucht_zendlokaal,0)+1,FALSE)+IF($D86="neen",0,lucht_privacy)</f>
        <v>32</v>
      </c>
      <c r="AK86" s="67">
        <f>VLOOKUP(AK$5,kruis_lucht,MATCH('BIN 1.1 Luchtgeluidsisolatie'!$C86,lucht_zendlokaal,0)+1,FALSE)+IF($D86="neen",0,lucht_privacy)</f>
        <v>56</v>
      </c>
      <c r="AL86" s="67">
        <f>VLOOKUP(AL$5,kruis_lucht,MATCH('BIN 1.1 Luchtgeluidsisolatie'!$C86,lucht_zendlokaal,0)+1,FALSE)+IF($D86="neen",0,lucht_privacy)</f>
        <v>56</v>
      </c>
      <c r="AM86" s="67">
        <f>VLOOKUP(AM$5,kruis_lucht,MATCH('BIN 1.1 Luchtgeluidsisolatie'!$C86,lucht_zendlokaal,0)+1,FALSE)+IF($D86="neen",0,lucht_privacy)</f>
        <v>56</v>
      </c>
      <c r="AN86" s="67">
        <f>VLOOKUP(AN$5,kruis_lucht,MATCH('BIN 1.1 Luchtgeluidsisolatie'!$C86,lucht_zendlokaal,0)+1,FALSE)+IF($D86="neen",0,lucht_privacy)</f>
        <v>52</v>
      </c>
      <c r="AO86" s="67">
        <f>VLOOKUP(AO$5,kruis_lucht,MATCH('BIN 1.1 Luchtgeluidsisolatie'!$C86,lucht_zendlokaal,0)+1,FALSE)+IF($D86="neen",0,lucht_privacy)</f>
        <v>52</v>
      </c>
      <c r="AP86" s="67">
        <f>VLOOKUP(AP$5,kruis_lucht,MATCH('BIN 1.1 Luchtgeluidsisolatie'!$C86,lucht_zendlokaal,0)+1,FALSE)+IF($D86="neen",0,lucht_privacy)</f>
        <v>60</v>
      </c>
      <c r="AQ86" s="67">
        <f>VLOOKUP(AQ$5,kruis_lucht,MATCH('BIN 1.1 Luchtgeluidsisolatie'!$C86,lucht_zendlokaal,0)+1,FALSE)+IF($D86="neen",0,lucht_privacy)</f>
        <v>52</v>
      </c>
      <c r="AR86" s="67">
        <f>VLOOKUP(AR$5,kruis_lucht,MATCH('BIN 1.1 Luchtgeluidsisolatie'!$C86,lucht_zendlokaal,0)+1,FALSE)+IF($D86="neen",0,lucht_privacy)</f>
        <v>52</v>
      </c>
      <c r="AS86" s="67">
        <f>VLOOKUP(AS$5,kruis_lucht,MATCH('BIN 1.1 Luchtgeluidsisolatie'!$C86,lucht_zendlokaal,0)+1,FALSE)+IF($D86="neen",0,lucht_privacy)</f>
        <v>56</v>
      </c>
      <c r="AT86" s="67">
        <f>VLOOKUP(AT$5,kruis_lucht,MATCH('BIN 1.1 Luchtgeluidsisolatie'!$C86,lucht_zendlokaal,0)+1,FALSE)+IF($D86="neen",0,lucht_privacy)</f>
        <v>32</v>
      </c>
      <c r="AU86" s="67"/>
      <c r="AV86" s="260"/>
      <c r="AW86" s="67">
        <f>VLOOKUP(AW$5,kruis_lucht,MATCH('BIN 1.1 Luchtgeluidsisolatie'!$C86,lucht_zendlokaal,0)+1,FALSE)+IF($D86="neen",0,lucht_privacy)</f>
        <v>32</v>
      </c>
      <c r="AX86" s="67">
        <f>VLOOKUP(AX$5,kruis_lucht,MATCH('BIN 1.1 Luchtgeluidsisolatie'!$C86,lucht_zendlokaal,0)+1,FALSE)+IF($D86="neen",0,lucht_privacy)</f>
        <v>60</v>
      </c>
      <c r="AY86" s="67">
        <f>VLOOKUP(AY$5,kruis_lucht,MATCH('BIN 1.1 Luchtgeluidsisolatie'!$C86,lucht_zendlokaal,0)+1,FALSE)+IF($D86="neen",0,lucht_privacy)</f>
        <v>32</v>
      </c>
      <c r="AZ86" s="67">
        <f>VLOOKUP(AZ$5,kruis_lucht,MATCH('BIN 1.1 Luchtgeluidsisolatie'!$C86,lucht_zendlokaal,0)+1,FALSE)+IF($D86="neen",0,lucht_privacy)</f>
        <v>52</v>
      </c>
      <c r="BA86" s="67">
        <f>VLOOKUP(BA$5,kruis_lucht,MATCH('BIN 1.1 Luchtgeluidsisolatie'!$C86,lucht_zendlokaal,0)+1,FALSE)+IF($D86="neen",0,lucht_privacy)</f>
        <v>32</v>
      </c>
      <c r="BB86" s="67">
        <f>VLOOKUP(BB$5,kruis_lucht,MATCH('BIN 1.1 Luchtgeluidsisolatie'!$C86,lucht_zendlokaal,0)+1,FALSE)+IF($D86="neen",0,lucht_privacy)</f>
        <v>32</v>
      </c>
    </row>
    <row r="87" spans="1:54" s="280" customFormat="1">
      <c r="A87" s="275"/>
      <c r="B87" s="359"/>
      <c r="C87" s="276"/>
      <c r="D87" s="276"/>
      <c r="E87" s="276"/>
      <c r="F87" s="277"/>
      <c r="G87" s="278">
        <f t="shared" ref="G87:I87" si="253">G86+lucht_verhoogd</f>
        <v>56</v>
      </c>
      <c r="H87" s="278">
        <f t="shared" si="253"/>
        <v>56</v>
      </c>
      <c r="I87" s="278">
        <f t="shared" si="253"/>
        <v>60</v>
      </c>
      <c r="J87" s="278">
        <f t="shared" ref="J87" si="254">J86+lucht_verhoogd</f>
        <v>60</v>
      </c>
      <c r="K87" s="278">
        <f t="shared" ref="K87" si="255">K86+lucht_verhoogd</f>
        <v>64</v>
      </c>
      <c r="L87" s="278">
        <f t="shared" ref="L87:R87" si="256">L86+lucht_verhoogd</f>
        <v>56</v>
      </c>
      <c r="M87" s="278">
        <f t="shared" si="256"/>
        <v>36</v>
      </c>
      <c r="N87" s="278">
        <f t="shared" si="256"/>
        <v>36</v>
      </c>
      <c r="O87" s="278">
        <f t="shared" si="256"/>
        <v>36</v>
      </c>
      <c r="P87" s="278">
        <f t="shared" si="256"/>
        <v>36</v>
      </c>
      <c r="Q87" s="278">
        <f t="shared" si="256"/>
        <v>36</v>
      </c>
      <c r="R87" s="278">
        <f t="shared" si="256"/>
        <v>36</v>
      </c>
      <c r="S87" s="278"/>
      <c r="T87" s="279"/>
      <c r="U87" s="278">
        <f t="shared" ref="U87:AB87" si="257">U86+lucht_verhoogd</f>
        <v>60</v>
      </c>
      <c r="V87" s="278">
        <f t="shared" si="257"/>
        <v>60</v>
      </c>
      <c r="W87" s="278">
        <f t="shared" si="257"/>
        <v>64</v>
      </c>
      <c r="X87" s="278">
        <f t="shared" si="257"/>
        <v>60</v>
      </c>
      <c r="Y87" s="278">
        <f t="shared" ref="Y87" si="258">Y86+lucht_verhoogd</f>
        <v>64</v>
      </c>
      <c r="Z87" s="286">
        <f t="shared" si="257"/>
        <v>64</v>
      </c>
      <c r="AA87" s="286">
        <f t="shared" si="257"/>
        <v>64</v>
      </c>
      <c r="AB87" s="278">
        <f t="shared" si="257"/>
        <v>36</v>
      </c>
      <c r="AC87" s="278">
        <f t="shared" ref="AC87" si="259">AC86+lucht_verhoogd</f>
        <v>56</v>
      </c>
      <c r="AD87" s="278">
        <f t="shared" ref="AD87:AK87" si="260">AD86+lucht_verhoogd</f>
        <v>60</v>
      </c>
      <c r="AE87" s="278">
        <f t="shared" si="260"/>
        <v>60</v>
      </c>
      <c r="AF87" s="278">
        <f t="shared" si="260"/>
        <v>60</v>
      </c>
      <c r="AG87" s="278">
        <f t="shared" si="260"/>
        <v>36</v>
      </c>
      <c r="AH87" s="278">
        <f t="shared" si="260"/>
        <v>56</v>
      </c>
      <c r="AI87" s="278">
        <f t="shared" si="260"/>
        <v>60</v>
      </c>
      <c r="AJ87" s="278">
        <f t="shared" si="260"/>
        <v>36</v>
      </c>
      <c r="AK87" s="278">
        <f t="shared" si="260"/>
        <v>60</v>
      </c>
      <c r="AL87" s="278">
        <f t="shared" ref="AL87:AM87" si="261">AL86+lucht_verhoogd</f>
        <v>60</v>
      </c>
      <c r="AM87" s="278">
        <f t="shared" si="261"/>
        <v>60</v>
      </c>
      <c r="AN87" s="278">
        <f t="shared" ref="AN87:AO87" si="262">AN86+lucht_verhoogd</f>
        <v>56</v>
      </c>
      <c r="AO87" s="278">
        <f t="shared" si="262"/>
        <v>56</v>
      </c>
      <c r="AP87" s="278">
        <f t="shared" ref="AP87:AQ87" si="263">AP86+lucht_verhoogd</f>
        <v>64</v>
      </c>
      <c r="AQ87" s="278">
        <f t="shared" si="263"/>
        <v>56</v>
      </c>
      <c r="AR87" s="278">
        <f t="shared" ref="AR87" si="264">AR86+lucht_verhoogd</f>
        <v>56</v>
      </c>
      <c r="AS87" s="278">
        <f t="shared" ref="AS87" si="265">AS86+lucht_verhoogd</f>
        <v>60</v>
      </c>
      <c r="AT87" s="278">
        <f>AT86+lucht_verhoogd</f>
        <v>36</v>
      </c>
      <c r="AV87" s="281"/>
      <c r="AW87" s="278">
        <f t="shared" ref="AW87:BB87" si="266">AW86+lucht_verhoogd</f>
        <v>36</v>
      </c>
      <c r="AX87" s="278">
        <f t="shared" si="266"/>
        <v>64</v>
      </c>
      <c r="AY87" s="278">
        <f t="shared" si="266"/>
        <v>36</v>
      </c>
      <c r="AZ87" s="278">
        <f t="shared" si="266"/>
        <v>56</v>
      </c>
      <c r="BA87" s="278">
        <f t="shared" si="266"/>
        <v>36</v>
      </c>
      <c r="BB87" s="278">
        <f t="shared" si="266"/>
        <v>36</v>
      </c>
    </row>
    <row r="88" spans="1:54" s="126" customFormat="1">
      <c r="A88" s="257"/>
      <c r="B88" s="359" t="s">
        <v>31</v>
      </c>
      <c r="C88" s="267" t="str">
        <f>VLOOKUP(B88,lokalentabel,5,FALSE)</f>
        <v>hoog</v>
      </c>
      <c r="D88" s="267" t="str">
        <f>VLOOKUP(B88,lokalentabel,7,FALSE)</f>
        <v>neen</v>
      </c>
      <c r="E88" s="258"/>
      <c r="F88" s="259"/>
      <c r="G88" s="67">
        <f>VLOOKUP(G$5,kruis_lucht,MATCH('BIN 1.1 Luchtgeluidsisolatie'!$C88,lucht_zendlokaal,0)+1,FALSE)+IF($D88="neen",0,lucht_privacy)</f>
        <v>44</v>
      </c>
      <c r="H88" s="67">
        <f>VLOOKUP(H$5,kruis_lucht,MATCH('BIN 1.1 Luchtgeluidsisolatie'!$C88,lucht_zendlokaal,0)+1,FALSE)+IF($D88="neen",0,lucht_privacy)</f>
        <v>44</v>
      </c>
      <c r="I88" s="67">
        <f>VLOOKUP(I$5,kruis_lucht,MATCH('BIN 1.1 Luchtgeluidsisolatie'!$C88,lucht_zendlokaal,0)+1,FALSE)+IF($D88="neen",0,lucht_privacy)</f>
        <v>48</v>
      </c>
      <c r="J88" s="67">
        <f>VLOOKUP(J$5,kruis_lucht,MATCH('BIN 1.1 Luchtgeluidsisolatie'!$C88,lucht_zendlokaal,0)+1,FALSE)+IF($D88="neen",0,lucht_privacy)</f>
        <v>48</v>
      </c>
      <c r="K88" s="67">
        <f>VLOOKUP(K$5,kruis_lucht,MATCH('BIN 1.1 Luchtgeluidsisolatie'!$C88,lucht_zendlokaal,0)+1,FALSE)+IF($D88="neen",0,lucht_privacy)</f>
        <v>52</v>
      </c>
      <c r="L88" s="67">
        <f>VLOOKUP(L$5,kruis_lucht,MATCH('BIN 1.1 Luchtgeluidsisolatie'!$C88,lucht_zendlokaal,0)+1,FALSE)+IF($D88="neen",0,lucht_privacy)</f>
        <v>44</v>
      </c>
      <c r="M88" s="67">
        <f>VLOOKUP(M$5,kruis_lucht,MATCH('BIN 1.1 Luchtgeluidsisolatie'!$C88,lucht_zendlokaal,0)+1,FALSE)+IF($D88="neen",0,lucht_privacy)</f>
        <v>32</v>
      </c>
      <c r="N88" s="67">
        <f>VLOOKUP(N$5,kruis_lucht,MATCH('BIN 1.1 Luchtgeluidsisolatie'!$C88,lucht_zendlokaal,0)+1,FALSE)+IF($D88="neen",0,lucht_privacy)</f>
        <v>32</v>
      </c>
      <c r="O88" s="67">
        <f>VLOOKUP(O$5,kruis_lucht,MATCH('BIN 1.1 Luchtgeluidsisolatie'!$C88,lucht_zendlokaal,0)+1,FALSE)+IF($D88="neen",0,lucht_privacy)</f>
        <v>32</v>
      </c>
      <c r="P88" s="67">
        <f>VLOOKUP(P$5,kruis_lucht,MATCH('BIN 1.1 Luchtgeluidsisolatie'!$C88,lucht_zendlokaal,0)+1,FALSE)+IF($D88="neen",0,lucht_privacy)</f>
        <v>32</v>
      </c>
      <c r="Q88" s="67">
        <f>VLOOKUP(Q$5,kruis_lucht,MATCH('BIN 1.1 Luchtgeluidsisolatie'!$C88,lucht_zendlokaal,0)+1,FALSE)+IF($D88="neen",0,lucht_privacy)</f>
        <v>32</v>
      </c>
      <c r="R88" s="67">
        <f>VLOOKUP(R$5,kruis_lucht,MATCH('BIN 1.1 Luchtgeluidsisolatie'!$C88,lucht_zendlokaal,0)+1,FALSE)+IF($D88="neen",0,lucht_privacy)</f>
        <v>32</v>
      </c>
      <c r="S88" s="67"/>
      <c r="T88" s="260"/>
      <c r="U88" s="67">
        <f>VLOOKUP(U$5,kruis_lucht,MATCH('BIN 1.1 Luchtgeluidsisolatie'!$C88,lucht_zendlokaal,0)+1,FALSE)+IF($D88="neen",0,lucht_privacy)</f>
        <v>48</v>
      </c>
      <c r="V88" s="67">
        <f>VLOOKUP(V$5,kruis_lucht,MATCH('BIN 1.1 Luchtgeluidsisolatie'!$C88,lucht_zendlokaal,0)+1,FALSE)+IF($D88="neen",0,lucht_privacy)</f>
        <v>48</v>
      </c>
      <c r="W88" s="67">
        <f>VLOOKUP(W$5,kruis_lucht,MATCH('BIN 1.1 Luchtgeluidsisolatie'!$C88,lucht_zendlokaal,0)+1,FALSE)+IF($D88="neen",0,lucht_privacy)</f>
        <v>52</v>
      </c>
      <c r="X88" s="67">
        <f>VLOOKUP(X$5,kruis_lucht,MATCH('BIN 1.1 Luchtgeluidsisolatie'!$C88,lucht_zendlokaal,0)+1,FALSE)+IF($D88="neen",0,lucht_privacy)</f>
        <v>48</v>
      </c>
      <c r="Y88" s="67">
        <f>VLOOKUP(Y$5,kruis_lucht,MATCH('BIN 1.1 Luchtgeluidsisolatie'!$C88,lucht_zendlokaal,0)+1,FALSE)+IF($D88="neen",0,lucht_privacy)</f>
        <v>52</v>
      </c>
      <c r="Z88" s="284">
        <f>VLOOKUP(Z$5,kruis_lucht,MATCH('BIN 1.1 Luchtgeluidsisolatie'!$C88,lucht_zendlokaal,0)+1,FALSE)+IF($D88="neen",0,lucht_privacy)</f>
        <v>52</v>
      </c>
      <c r="AA88" s="284">
        <f>VLOOKUP(AA$5,kruis_lucht,MATCH('BIN 1.1 Luchtgeluidsisolatie'!$C88,lucht_zendlokaal,0)+1,FALSE)+IF($D88="neen",0,lucht_privacy)</f>
        <v>52</v>
      </c>
      <c r="AB88" s="67">
        <f>VLOOKUP(AB$5,kruis_lucht,MATCH('BIN 1.1 Luchtgeluidsisolatie'!$C88,lucht_zendlokaal,0)+1,FALSE)+IF($D88="neen",0,lucht_privacy)</f>
        <v>32</v>
      </c>
      <c r="AC88" s="67">
        <f>VLOOKUP(AC$5,kruis_lucht,MATCH('BIN 1.1 Luchtgeluidsisolatie'!$C88,lucht_zendlokaal,0)+1,FALSE)+IF($D88="neen",0,lucht_privacy)</f>
        <v>44</v>
      </c>
      <c r="AD88" s="67">
        <f>VLOOKUP(AD$5,kruis_lucht,MATCH('BIN 1.1 Luchtgeluidsisolatie'!$C88,lucht_zendlokaal,0)+1,FALSE)+IF($D88="neen",0,lucht_privacy)</f>
        <v>48</v>
      </c>
      <c r="AE88" s="67">
        <f>VLOOKUP(AE$5,kruis_lucht,MATCH('BIN 1.1 Luchtgeluidsisolatie'!$C88,lucht_zendlokaal,0)+1,FALSE)+IF($D88="neen",0,lucht_privacy)</f>
        <v>48</v>
      </c>
      <c r="AF88" s="67">
        <f>VLOOKUP(AF$5,kruis_lucht,MATCH('BIN 1.1 Luchtgeluidsisolatie'!$C88,lucht_zendlokaal,0)+1,FALSE)+IF($D88="neen",0,lucht_privacy)</f>
        <v>48</v>
      </c>
      <c r="AG88" s="67">
        <f>VLOOKUP(AG$5,kruis_lucht,MATCH('BIN 1.1 Luchtgeluidsisolatie'!$C88,lucht_zendlokaal,0)+1,FALSE)+IF($D88="neen",0,lucht_privacy)</f>
        <v>32</v>
      </c>
      <c r="AH88" s="67">
        <f>VLOOKUP(AH$5,kruis_lucht,MATCH('BIN 1.1 Luchtgeluidsisolatie'!$C88,lucht_zendlokaal,0)+1,FALSE)+IF($D88="neen",0,lucht_privacy)</f>
        <v>44</v>
      </c>
      <c r="AI88" s="67">
        <f>VLOOKUP(AI$5,kruis_lucht,MATCH('BIN 1.1 Luchtgeluidsisolatie'!$C88,lucht_zendlokaal,0)+1,FALSE)+IF($D88="neen",0,lucht_privacy)</f>
        <v>48</v>
      </c>
      <c r="AJ88" s="67">
        <f>VLOOKUP(AJ$5,kruis_lucht,MATCH('BIN 1.1 Luchtgeluidsisolatie'!$C88,lucht_zendlokaal,0)+1,FALSE)+IF($D88="neen",0,lucht_privacy)</f>
        <v>32</v>
      </c>
      <c r="AK88" s="67">
        <f>VLOOKUP(AK$5,kruis_lucht,MATCH('BIN 1.1 Luchtgeluidsisolatie'!$C88,lucht_zendlokaal,0)+1,FALSE)+IF($D88="neen",0,lucht_privacy)</f>
        <v>48</v>
      </c>
      <c r="AL88" s="67">
        <f>VLOOKUP(AL$5,kruis_lucht,MATCH('BIN 1.1 Luchtgeluidsisolatie'!$C88,lucht_zendlokaal,0)+1,FALSE)+IF($D88="neen",0,lucht_privacy)</f>
        <v>48</v>
      </c>
      <c r="AM88" s="67" t="s">
        <v>142</v>
      </c>
      <c r="AN88" s="67">
        <f>VLOOKUP(AN$5,kruis_lucht,MATCH('BIN 1.1 Luchtgeluidsisolatie'!$C88,lucht_zendlokaal,0)+1,FALSE)+IF($D88="neen",0,lucht_privacy)</f>
        <v>44</v>
      </c>
      <c r="AO88" s="67">
        <f>VLOOKUP(AO$5,kruis_lucht,MATCH('BIN 1.1 Luchtgeluidsisolatie'!$C88,lucht_zendlokaal,0)+1,FALSE)+IF($D88="neen",0,lucht_privacy)</f>
        <v>44</v>
      </c>
      <c r="AP88" s="67">
        <f>VLOOKUP(AP$5,kruis_lucht,MATCH('BIN 1.1 Luchtgeluidsisolatie'!$C88,lucht_zendlokaal,0)+1,FALSE)+IF($D88="neen",0,lucht_privacy)</f>
        <v>52</v>
      </c>
      <c r="AQ88" s="67">
        <f>VLOOKUP(AQ$5,kruis_lucht,MATCH('BIN 1.1 Luchtgeluidsisolatie'!$C88,lucht_zendlokaal,0)+1,FALSE)+IF($D88="neen",0,lucht_privacy)</f>
        <v>44</v>
      </c>
      <c r="AR88" s="67">
        <f>VLOOKUP(AR$5,kruis_lucht,MATCH('BIN 1.1 Luchtgeluidsisolatie'!$C88,lucht_zendlokaal,0)+1,FALSE)+IF($D88="neen",0,lucht_privacy)</f>
        <v>44</v>
      </c>
      <c r="AS88" s="67">
        <f>VLOOKUP(AS$5,kruis_lucht,MATCH('BIN 1.1 Luchtgeluidsisolatie'!$C88,lucht_zendlokaal,0)+1,FALSE)+IF($D88="neen",0,lucht_privacy)</f>
        <v>48</v>
      </c>
      <c r="AT88" s="67">
        <f>VLOOKUP(AT$5,kruis_lucht,MATCH('BIN 1.1 Luchtgeluidsisolatie'!$C88,lucht_zendlokaal,0)+1,FALSE)+IF($D88="neen",0,lucht_privacy)</f>
        <v>32</v>
      </c>
      <c r="AU88" s="67"/>
      <c r="AV88" s="260"/>
      <c r="AW88" s="67">
        <f>VLOOKUP(AW$5,kruis_lucht,MATCH('BIN 1.1 Luchtgeluidsisolatie'!$C88,lucht_zendlokaal,0)+1,FALSE)+IF($D88="neen",0,lucht_privacy)</f>
        <v>32</v>
      </c>
      <c r="AX88" s="67">
        <f>VLOOKUP(AX$5,kruis_lucht,MATCH('BIN 1.1 Luchtgeluidsisolatie'!$C88,lucht_zendlokaal,0)+1,FALSE)+IF($D88="neen",0,lucht_privacy)</f>
        <v>52</v>
      </c>
      <c r="AY88" s="67">
        <f>VLOOKUP(AY$5,kruis_lucht,MATCH('BIN 1.1 Luchtgeluidsisolatie'!$C88,lucht_zendlokaal,0)+1,FALSE)+IF($D88="neen",0,lucht_privacy)</f>
        <v>32</v>
      </c>
      <c r="AZ88" s="67">
        <f>VLOOKUP(AZ$5,kruis_lucht,MATCH('BIN 1.1 Luchtgeluidsisolatie'!$C88,lucht_zendlokaal,0)+1,FALSE)+IF($D88="neen",0,lucht_privacy)</f>
        <v>44</v>
      </c>
      <c r="BA88" s="67">
        <f>VLOOKUP(BA$5,kruis_lucht,MATCH('BIN 1.1 Luchtgeluidsisolatie'!$C88,lucht_zendlokaal,0)+1,FALSE)+IF($D88="neen",0,lucht_privacy)</f>
        <v>32</v>
      </c>
      <c r="BB88" s="67">
        <f>VLOOKUP(BB$5,kruis_lucht,MATCH('BIN 1.1 Luchtgeluidsisolatie'!$C88,lucht_zendlokaal,0)+1,FALSE)+IF($D88="neen",0,lucht_privacy)</f>
        <v>32</v>
      </c>
    </row>
    <row r="89" spans="1:54" s="280" customFormat="1">
      <c r="A89" s="275"/>
      <c r="B89" s="359"/>
      <c r="C89" s="276"/>
      <c r="D89" s="276"/>
      <c r="E89" s="276"/>
      <c r="F89" s="277"/>
      <c r="G89" s="278">
        <f t="shared" ref="G89:K89" si="267">G88+lucht_verhoogd</f>
        <v>48</v>
      </c>
      <c r="H89" s="278">
        <f t="shared" si="267"/>
        <v>48</v>
      </c>
      <c r="I89" s="278">
        <f t="shared" si="267"/>
        <v>52</v>
      </c>
      <c r="J89" s="278">
        <f t="shared" si="267"/>
        <v>52</v>
      </c>
      <c r="K89" s="278">
        <f t="shared" si="267"/>
        <v>56</v>
      </c>
      <c r="L89" s="278">
        <f t="shared" ref="L89:R89" si="268">L88+lucht_verhoogd</f>
        <v>48</v>
      </c>
      <c r="M89" s="278">
        <f t="shared" si="268"/>
        <v>36</v>
      </c>
      <c r="N89" s="278">
        <f t="shared" si="268"/>
        <v>36</v>
      </c>
      <c r="O89" s="278">
        <f t="shared" si="268"/>
        <v>36</v>
      </c>
      <c r="P89" s="278">
        <f t="shared" si="268"/>
        <v>36</v>
      </c>
      <c r="Q89" s="278">
        <f t="shared" si="268"/>
        <v>36</v>
      </c>
      <c r="R89" s="278">
        <f t="shared" si="268"/>
        <v>36</v>
      </c>
      <c r="S89" s="278"/>
      <c r="T89" s="279"/>
      <c r="U89" s="278">
        <f t="shared" ref="U89:AB89" si="269">U88+lucht_verhoogd</f>
        <v>52</v>
      </c>
      <c r="V89" s="278">
        <f t="shared" si="269"/>
        <v>52</v>
      </c>
      <c r="W89" s="278">
        <f t="shared" si="269"/>
        <v>56</v>
      </c>
      <c r="X89" s="278">
        <f t="shared" si="269"/>
        <v>52</v>
      </c>
      <c r="Y89" s="278">
        <f t="shared" ref="Y89" si="270">Y88+lucht_verhoogd</f>
        <v>56</v>
      </c>
      <c r="Z89" s="286">
        <f t="shared" si="269"/>
        <v>56</v>
      </c>
      <c r="AA89" s="286">
        <f t="shared" si="269"/>
        <v>56</v>
      </c>
      <c r="AB89" s="278">
        <f t="shared" si="269"/>
        <v>36</v>
      </c>
      <c r="AC89" s="278">
        <f t="shared" ref="AC89" si="271">AC88+lucht_verhoogd</f>
        <v>48</v>
      </c>
      <c r="AD89" s="278">
        <f t="shared" ref="AD89:AK89" si="272">AD88+lucht_verhoogd</f>
        <v>52</v>
      </c>
      <c r="AE89" s="278">
        <f t="shared" si="272"/>
        <v>52</v>
      </c>
      <c r="AF89" s="278">
        <f t="shared" si="272"/>
        <v>52</v>
      </c>
      <c r="AG89" s="278">
        <f t="shared" si="272"/>
        <v>36</v>
      </c>
      <c r="AH89" s="278">
        <f t="shared" si="272"/>
        <v>48</v>
      </c>
      <c r="AI89" s="278">
        <f t="shared" si="272"/>
        <v>52</v>
      </c>
      <c r="AJ89" s="278">
        <f t="shared" si="272"/>
        <v>36</v>
      </c>
      <c r="AK89" s="278">
        <f t="shared" si="272"/>
        <v>52</v>
      </c>
      <c r="AL89" s="278">
        <f t="shared" ref="AL89" si="273">AL88+lucht_verhoogd</f>
        <v>52</v>
      </c>
      <c r="AM89" s="278" t="s">
        <v>142</v>
      </c>
      <c r="AN89" s="278">
        <f t="shared" ref="AN89:AO89" si="274">AN88+lucht_verhoogd</f>
        <v>48</v>
      </c>
      <c r="AO89" s="278">
        <f t="shared" si="274"/>
        <v>48</v>
      </c>
      <c r="AP89" s="278">
        <f t="shared" ref="AP89:AQ89" si="275">AP88+lucht_verhoogd</f>
        <v>56</v>
      </c>
      <c r="AQ89" s="278">
        <f t="shared" si="275"/>
        <v>48</v>
      </c>
      <c r="AR89" s="278">
        <f t="shared" ref="AR89" si="276">AR88+lucht_verhoogd</f>
        <v>48</v>
      </c>
      <c r="AS89" s="278">
        <f t="shared" ref="AS89" si="277">AS88+lucht_verhoogd</f>
        <v>52</v>
      </c>
      <c r="AT89" s="278">
        <f>AT88+lucht_verhoogd</f>
        <v>36</v>
      </c>
      <c r="AV89" s="281"/>
      <c r="AW89" s="278">
        <f t="shared" ref="AW89:BB89" si="278">AW88+lucht_verhoogd</f>
        <v>36</v>
      </c>
      <c r="AX89" s="278">
        <f t="shared" si="278"/>
        <v>56</v>
      </c>
      <c r="AY89" s="278">
        <f t="shared" si="278"/>
        <v>36</v>
      </c>
      <c r="AZ89" s="278">
        <f t="shared" si="278"/>
        <v>48</v>
      </c>
      <c r="BA89" s="278">
        <f t="shared" si="278"/>
        <v>36</v>
      </c>
      <c r="BB89" s="278">
        <f t="shared" si="278"/>
        <v>36</v>
      </c>
    </row>
    <row r="90" spans="1:54" s="126" customFormat="1">
      <c r="A90" s="262"/>
      <c r="B90" s="359" t="s">
        <v>44</v>
      </c>
      <c r="C90" s="267" t="str">
        <f>VLOOKUP(B90,lokalentabel,5,FALSE)</f>
        <v>hoog</v>
      </c>
      <c r="D90" s="267" t="str">
        <f>VLOOKUP(B90,lokalentabel,7,FALSE)</f>
        <v>neen</v>
      </c>
      <c r="E90" s="258"/>
      <c r="F90" s="259"/>
      <c r="G90" s="67">
        <f>VLOOKUP(G$5,kruis_lucht,MATCH('BIN 1.1 Luchtgeluidsisolatie'!$C90,lucht_zendlokaal,0)+1,FALSE)+IF($D90="neen",0,lucht_privacy)</f>
        <v>44</v>
      </c>
      <c r="H90" s="67">
        <f>VLOOKUP(H$5,kruis_lucht,MATCH('BIN 1.1 Luchtgeluidsisolatie'!$C90,lucht_zendlokaal,0)+1,FALSE)+IF($D90="neen",0,lucht_privacy)</f>
        <v>44</v>
      </c>
      <c r="I90" s="67">
        <f>VLOOKUP(I$5,kruis_lucht,MATCH('BIN 1.1 Luchtgeluidsisolatie'!$C90,lucht_zendlokaal,0)+1,FALSE)+IF($D90="neen",0,lucht_privacy)</f>
        <v>48</v>
      </c>
      <c r="J90" s="67">
        <f>VLOOKUP(J$5,kruis_lucht,MATCH('BIN 1.1 Luchtgeluidsisolatie'!$C90,lucht_zendlokaal,0)+1,FALSE)+IF($D90="neen",0,lucht_privacy)</f>
        <v>48</v>
      </c>
      <c r="K90" s="67">
        <f>VLOOKUP(K$5,kruis_lucht,MATCH('BIN 1.1 Luchtgeluidsisolatie'!$C90,lucht_zendlokaal,0)+1,FALSE)+IF($D90="neen",0,lucht_privacy)</f>
        <v>52</v>
      </c>
      <c r="L90" s="67">
        <f>VLOOKUP(L$5,kruis_lucht,MATCH('BIN 1.1 Luchtgeluidsisolatie'!$C90,lucht_zendlokaal,0)+1,FALSE)+IF($D90="neen",0,lucht_privacy)</f>
        <v>44</v>
      </c>
      <c r="M90" s="67">
        <f>VLOOKUP(M$5,kruis_lucht,MATCH('BIN 1.1 Luchtgeluidsisolatie'!$C90,lucht_zendlokaal,0)+1,FALSE)+IF($D90="neen",0,lucht_privacy)</f>
        <v>32</v>
      </c>
      <c r="N90" s="67">
        <f>VLOOKUP(N$5,kruis_lucht,MATCH('BIN 1.1 Luchtgeluidsisolatie'!$C90,lucht_zendlokaal,0)+1,FALSE)+IF($D90="neen",0,lucht_privacy)</f>
        <v>32</v>
      </c>
      <c r="O90" s="67">
        <f>VLOOKUP(O$5,kruis_lucht,MATCH('BIN 1.1 Luchtgeluidsisolatie'!$C90,lucht_zendlokaal,0)+1,FALSE)+IF($D90="neen",0,lucht_privacy)</f>
        <v>32</v>
      </c>
      <c r="P90" s="67">
        <f>VLOOKUP(P$5,kruis_lucht,MATCH('BIN 1.1 Luchtgeluidsisolatie'!$C90,lucht_zendlokaal,0)+1,FALSE)+IF($D90="neen",0,lucht_privacy)</f>
        <v>32</v>
      </c>
      <c r="Q90" s="67">
        <f>VLOOKUP(Q$5,kruis_lucht,MATCH('BIN 1.1 Luchtgeluidsisolatie'!$C90,lucht_zendlokaal,0)+1,FALSE)+IF($D90="neen",0,lucht_privacy)</f>
        <v>32</v>
      </c>
      <c r="R90" s="67">
        <f>VLOOKUP(R$5,kruis_lucht,MATCH('BIN 1.1 Luchtgeluidsisolatie'!$C90,lucht_zendlokaal,0)+1,FALSE)+IF($D90="neen",0,lucht_privacy)</f>
        <v>32</v>
      </c>
      <c r="S90" s="67"/>
      <c r="T90" s="260"/>
      <c r="U90" s="67">
        <f>VLOOKUP(U$5,kruis_lucht,MATCH('BIN 1.1 Luchtgeluidsisolatie'!$C90,lucht_zendlokaal,0)+1,FALSE)+IF($D90="neen",0,lucht_privacy)</f>
        <v>48</v>
      </c>
      <c r="V90" s="67">
        <f>VLOOKUP(V$5,kruis_lucht,MATCH('BIN 1.1 Luchtgeluidsisolatie'!$C90,lucht_zendlokaal,0)+1,FALSE)+IF($D90="neen",0,lucht_privacy)</f>
        <v>48</v>
      </c>
      <c r="W90" s="67">
        <f>VLOOKUP(W$5,kruis_lucht,MATCH('BIN 1.1 Luchtgeluidsisolatie'!$C90,lucht_zendlokaal,0)+1,FALSE)+IF($D90="neen",0,lucht_privacy)</f>
        <v>52</v>
      </c>
      <c r="X90" s="67">
        <f>VLOOKUP(X$5,kruis_lucht,MATCH('BIN 1.1 Luchtgeluidsisolatie'!$C90,lucht_zendlokaal,0)+1,FALSE)+IF($D90="neen",0,lucht_privacy)</f>
        <v>48</v>
      </c>
      <c r="Y90" s="67">
        <f>VLOOKUP(Y$5,kruis_lucht,MATCH('BIN 1.1 Luchtgeluidsisolatie'!$C90,lucht_zendlokaal,0)+1,FALSE)+IF($D90="neen",0,lucht_privacy)</f>
        <v>52</v>
      </c>
      <c r="Z90" s="284">
        <f>VLOOKUP(Z$5,kruis_lucht,MATCH('BIN 1.1 Luchtgeluidsisolatie'!$C90,lucht_zendlokaal,0)+1,FALSE)+IF($D90="neen",0,lucht_privacy)</f>
        <v>52</v>
      </c>
      <c r="AA90" s="284">
        <f>VLOOKUP(AA$5,kruis_lucht,MATCH('BIN 1.1 Luchtgeluidsisolatie'!$C90,lucht_zendlokaal,0)+1,FALSE)+IF($D90="neen",0,lucht_privacy)</f>
        <v>52</v>
      </c>
      <c r="AB90" s="67">
        <f>VLOOKUP(AB$5,kruis_lucht,MATCH('BIN 1.1 Luchtgeluidsisolatie'!$C90,lucht_zendlokaal,0)+1,FALSE)+IF($D90="neen",0,lucht_privacy)</f>
        <v>32</v>
      </c>
      <c r="AC90" s="67">
        <f>VLOOKUP(AC$5,kruis_lucht,MATCH('BIN 1.1 Luchtgeluidsisolatie'!$C90,lucht_zendlokaal,0)+1,FALSE)+IF($D90="neen",0,lucht_privacy)</f>
        <v>44</v>
      </c>
      <c r="AD90" s="67">
        <f>VLOOKUP(AD$5,kruis_lucht,MATCH('BIN 1.1 Luchtgeluidsisolatie'!$C90,lucht_zendlokaal,0)+1,FALSE)+IF($D90="neen",0,lucht_privacy)</f>
        <v>48</v>
      </c>
      <c r="AE90" s="67">
        <f>VLOOKUP(AE$5,kruis_lucht,MATCH('BIN 1.1 Luchtgeluidsisolatie'!$C90,lucht_zendlokaal,0)+1,FALSE)+IF($D90="neen",0,lucht_privacy)</f>
        <v>48</v>
      </c>
      <c r="AF90" s="67">
        <f>VLOOKUP(AF$5,kruis_lucht,MATCH('BIN 1.1 Luchtgeluidsisolatie'!$C90,lucht_zendlokaal,0)+1,FALSE)+IF($D90="neen",0,lucht_privacy)</f>
        <v>48</v>
      </c>
      <c r="AG90" s="67">
        <f>VLOOKUP(AG$5,kruis_lucht,MATCH('BIN 1.1 Luchtgeluidsisolatie'!$C90,lucht_zendlokaal,0)+1,FALSE)+IF($D90="neen",0,lucht_privacy)</f>
        <v>32</v>
      </c>
      <c r="AH90" s="67">
        <f>VLOOKUP(AH$5,kruis_lucht,MATCH('BIN 1.1 Luchtgeluidsisolatie'!$C90,lucht_zendlokaal,0)+1,FALSE)+IF($D90="neen",0,lucht_privacy)</f>
        <v>44</v>
      </c>
      <c r="AI90" s="67">
        <f>VLOOKUP(AI$5,kruis_lucht,MATCH('BIN 1.1 Luchtgeluidsisolatie'!$C90,lucht_zendlokaal,0)+1,FALSE)+IF($D90="neen",0,lucht_privacy)</f>
        <v>48</v>
      </c>
      <c r="AJ90" s="67">
        <f>VLOOKUP(AJ$5,kruis_lucht,MATCH('BIN 1.1 Luchtgeluidsisolatie'!$C90,lucht_zendlokaal,0)+1,FALSE)+IF($D90="neen",0,lucht_privacy)</f>
        <v>32</v>
      </c>
      <c r="AK90" s="67">
        <f>VLOOKUP(AK$5,kruis_lucht,MATCH('BIN 1.1 Luchtgeluidsisolatie'!$C90,lucht_zendlokaal,0)+1,FALSE)+IF($D90="neen",0,lucht_privacy)</f>
        <v>48</v>
      </c>
      <c r="AL90" s="67">
        <f>VLOOKUP(AL$5,kruis_lucht,MATCH('BIN 1.1 Luchtgeluidsisolatie'!$C90,lucht_zendlokaal,0)+1,FALSE)+IF($D90="neen",0,lucht_privacy)</f>
        <v>48</v>
      </c>
      <c r="AM90" s="67">
        <f>VLOOKUP(AM$5,kruis_lucht,MATCH('BIN 1.1 Luchtgeluidsisolatie'!$C90,lucht_zendlokaal,0)+1,FALSE)+IF($D90="neen",0,lucht_privacy)</f>
        <v>48</v>
      </c>
      <c r="AN90" s="67">
        <f>VLOOKUP(AN$5,kruis_lucht,MATCH('BIN 1.1 Luchtgeluidsisolatie'!$C90,lucht_zendlokaal,0)+1,FALSE)+IF($D90="neen",0,lucht_privacy)</f>
        <v>44</v>
      </c>
      <c r="AO90" s="67">
        <f>VLOOKUP(AO$5,kruis_lucht,MATCH('BIN 1.1 Luchtgeluidsisolatie'!$C90,lucht_zendlokaal,0)+1,FALSE)+IF($D90="neen",0,lucht_privacy)</f>
        <v>44</v>
      </c>
      <c r="AP90" s="67">
        <f>VLOOKUP(AP$5,kruis_lucht,MATCH('BIN 1.1 Luchtgeluidsisolatie'!$C90,lucht_zendlokaal,0)+1,FALSE)+IF($D90="neen",0,lucht_privacy)</f>
        <v>52</v>
      </c>
      <c r="AQ90" s="67">
        <f>VLOOKUP(AQ$5,kruis_lucht,MATCH('BIN 1.1 Luchtgeluidsisolatie'!$C90,lucht_zendlokaal,0)+1,FALSE)+IF($D90="neen",0,lucht_privacy)</f>
        <v>44</v>
      </c>
      <c r="AR90" s="67">
        <f>VLOOKUP(AR$5,kruis_lucht,MATCH('BIN 1.1 Luchtgeluidsisolatie'!$C90,lucht_zendlokaal,0)+1,FALSE)+IF($D90="neen",0,lucht_privacy)</f>
        <v>44</v>
      </c>
      <c r="AS90" s="67">
        <f>VLOOKUP(AS$5,kruis_lucht,MATCH('BIN 1.1 Luchtgeluidsisolatie'!$C90,lucht_zendlokaal,0)+1,FALSE)+IF($D90="neen",0,lucht_privacy)</f>
        <v>48</v>
      </c>
      <c r="AT90" s="67">
        <f>VLOOKUP(AT$5,kruis_lucht,MATCH('BIN 1.1 Luchtgeluidsisolatie'!$C90,lucht_zendlokaal,0)+1,FALSE)+IF($D90="neen",0,lucht_privacy)</f>
        <v>32</v>
      </c>
      <c r="AU90" s="67"/>
      <c r="AV90" s="260"/>
      <c r="AW90" s="67">
        <f>VLOOKUP(AW$5,kruis_lucht,MATCH('BIN 1.1 Luchtgeluidsisolatie'!$C90,lucht_zendlokaal,0)+1,FALSE)+IF($D90="neen",0,lucht_privacy)</f>
        <v>32</v>
      </c>
      <c r="AX90" s="67">
        <f>VLOOKUP(AX$5,kruis_lucht,MATCH('BIN 1.1 Luchtgeluidsisolatie'!$C90,lucht_zendlokaal,0)+1,FALSE)+IF($D90="neen",0,lucht_privacy)</f>
        <v>52</v>
      </c>
      <c r="AY90" s="67">
        <f>VLOOKUP(AY$5,kruis_lucht,MATCH('BIN 1.1 Luchtgeluidsisolatie'!$C90,lucht_zendlokaal,0)+1,FALSE)+IF($D90="neen",0,lucht_privacy)</f>
        <v>32</v>
      </c>
      <c r="AZ90" s="67">
        <f>VLOOKUP(AZ$5,kruis_lucht,MATCH('BIN 1.1 Luchtgeluidsisolatie'!$C90,lucht_zendlokaal,0)+1,FALSE)+IF($D90="neen",0,lucht_privacy)</f>
        <v>44</v>
      </c>
      <c r="BA90" s="67">
        <f>VLOOKUP(BA$5,kruis_lucht,MATCH('BIN 1.1 Luchtgeluidsisolatie'!$C90,lucht_zendlokaal,0)+1,FALSE)+IF($D90="neen",0,lucht_privacy)</f>
        <v>32</v>
      </c>
      <c r="BB90" s="67">
        <f>VLOOKUP(BB$5,kruis_lucht,MATCH('BIN 1.1 Luchtgeluidsisolatie'!$C90,lucht_zendlokaal,0)+1,FALSE)+IF($D90="neen",0,lucht_privacy)</f>
        <v>32</v>
      </c>
    </row>
    <row r="91" spans="1:54" s="280" customFormat="1">
      <c r="A91" s="282"/>
      <c r="B91" s="359"/>
      <c r="C91" s="276"/>
      <c r="D91" s="276"/>
      <c r="E91" s="276"/>
      <c r="F91" s="277"/>
      <c r="G91" s="278">
        <f t="shared" ref="G91:K91" si="279">G90+lucht_verhoogd</f>
        <v>48</v>
      </c>
      <c r="H91" s="278">
        <f t="shared" si="279"/>
        <v>48</v>
      </c>
      <c r="I91" s="278">
        <f t="shared" si="279"/>
        <v>52</v>
      </c>
      <c r="J91" s="278">
        <f t="shared" si="279"/>
        <v>52</v>
      </c>
      <c r="K91" s="278">
        <f t="shared" si="279"/>
        <v>56</v>
      </c>
      <c r="L91" s="278">
        <f t="shared" ref="L91:R91" si="280">L90+lucht_verhoogd</f>
        <v>48</v>
      </c>
      <c r="M91" s="278">
        <f t="shared" si="280"/>
        <v>36</v>
      </c>
      <c r="N91" s="278">
        <f t="shared" si="280"/>
        <v>36</v>
      </c>
      <c r="O91" s="278">
        <f t="shared" si="280"/>
        <v>36</v>
      </c>
      <c r="P91" s="278">
        <f t="shared" si="280"/>
        <v>36</v>
      </c>
      <c r="Q91" s="278">
        <f t="shared" si="280"/>
        <v>36</v>
      </c>
      <c r="R91" s="278">
        <f t="shared" si="280"/>
        <v>36</v>
      </c>
      <c r="S91" s="278"/>
      <c r="T91" s="279"/>
      <c r="U91" s="278">
        <f t="shared" ref="U91:AB91" si="281">U90+lucht_verhoogd</f>
        <v>52</v>
      </c>
      <c r="V91" s="278">
        <f t="shared" si="281"/>
        <v>52</v>
      </c>
      <c r="W91" s="278">
        <f t="shared" si="281"/>
        <v>56</v>
      </c>
      <c r="X91" s="278">
        <f t="shared" si="281"/>
        <v>52</v>
      </c>
      <c r="Y91" s="278">
        <f t="shared" ref="Y91" si="282">Y90+lucht_verhoogd</f>
        <v>56</v>
      </c>
      <c r="Z91" s="286">
        <f t="shared" si="281"/>
        <v>56</v>
      </c>
      <c r="AA91" s="286">
        <f t="shared" si="281"/>
        <v>56</v>
      </c>
      <c r="AB91" s="278">
        <f t="shared" si="281"/>
        <v>36</v>
      </c>
      <c r="AC91" s="278">
        <f t="shared" ref="AC91" si="283">AC90+lucht_verhoogd</f>
        <v>48</v>
      </c>
      <c r="AD91" s="278">
        <f t="shared" ref="AD91:AK91" si="284">AD90+lucht_verhoogd</f>
        <v>52</v>
      </c>
      <c r="AE91" s="278">
        <f t="shared" si="284"/>
        <v>52</v>
      </c>
      <c r="AF91" s="278">
        <f t="shared" si="284"/>
        <v>52</v>
      </c>
      <c r="AG91" s="278">
        <f t="shared" si="284"/>
        <v>36</v>
      </c>
      <c r="AH91" s="278">
        <f t="shared" si="284"/>
        <v>48</v>
      </c>
      <c r="AI91" s="278">
        <f t="shared" si="284"/>
        <v>52</v>
      </c>
      <c r="AJ91" s="278">
        <f t="shared" si="284"/>
        <v>36</v>
      </c>
      <c r="AK91" s="278">
        <f t="shared" si="284"/>
        <v>52</v>
      </c>
      <c r="AL91" s="278">
        <f t="shared" ref="AL91" si="285">AL90+lucht_verhoogd</f>
        <v>52</v>
      </c>
      <c r="AM91" s="278">
        <f t="shared" ref="AM91:AO91" si="286">AM90+lucht_verhoogd</f>
        <v>52</v>
      </c>
      <c r="AN91" s="278">
        <f t="shared" si="286"/>
        <v>48</v>
      </c>
      <c r="AO91" s="278">
        <f t="shared" si="286"/>
        <v>48</v>
      </c>
      <c r="AP91" s="278">
        <f t="shared" ref="AP91:AQ91" si="287">AP90+lucht_verhoogd</f>
        <v>56</v>
      </c>
      <c r="AQ91" s="278">
        <f t="shared" si="287"/>
        <v>48</v>
      </c>
      <c r="AR91" s="278">
        <f t="shared" ref="AR91" si="288">AR90+lucht_verhoogd</f>
        <v>48</v>
      </c>
      <c r="AS91" s="278">
        <f t="shared" ref="AS91" si="289">AS90+lucht_verhoogd</f>
        <v>52</v>
      </c>
      <c r="AT91" s="278">
        <f>AT90+lucht_verhoogd</f>
        <v>36</v>
      </c>
      <c r="AV91" s="281"/>
      <c r="AW91" s="278">
        <f t="shared" ref="AW91:BB91" si="290">AW90+lucht_verhoogd</f>
        <v>36</v>
      </c>
      <c r="AX91" s="278">
        <f t="shared" si="290"/>
        <v>56</v>
      </c>
      <c r="AY91" s="278">
        <f t="shared" si="290"/>
        <v>36</v>
      </c>
      <c r="AZ91" s="278">
        <f t="shared" si="290"/>
        <v>48</v>
      </c>
      <c r="BA91" s="278">
        <f t="shared" si="290"/>
        <v>36</v>
      </c>
      <c r="BB91" s="278">
        <f t="shared" si="290"/>
        <v>36</v>
      </c>
    </row>
    <row r="92" spans="1:54">
      <c r="A92" s="5"/>
      <c r="B92" s="258"/>
      <c r="C92" s="267"/>
      <c r="D92" s="267"/>
      <c r="E92" s="81"/>
      <c r="F92" s="112"/>
      <c r="G92" s="80"/>
      <c r="H92" s="80"/>
      <c r="I92" s="80"/>
      <c r="J92" s="80"/>
      <c r="K92" s="80"/>
      <c r="L92" s="80"/>
      <c r="M92" s="80"/>
      <c r="N92" s="80"/>
      <c r="O92" s="80"/>
      <c r="P92" s="80"/>
      <c r="Q92" s="80"/>
      <c r="R92" s="80"/>
      <c r="S92" s="80"/>
      <c r="T92" s="116"/>
      <c r="U92" s="80"/>
      <c r="V92" s="80"/>
      <c r="W92" s="80"/>
      <c r="X92" s="80"/>
      <c r="Y92" s="80"/>
      <c r="Z92" s="287"/>
      <c r="AA92" s="287"/>
      <c r="AB92" s="80"/>
      <c r="AC92" s="80"/>
      <c r="AD92" s="80"/>
      <c r="AE92" s="80"/>
      <c r="AF92" s="80"/>
      <c r="AG92" s="80"/>
      <c r="AH92" s="80"/>
      <c r="AI92" s="80"/>
      <c r="AJ92" s="80"/>
      <c r="AK92" s="80"/>
      <c r="AL92" s="80"/>
      <c r="AM92" s="80"/>
      <c r="AN92" s="80"/>
      <c r="AO92" s="80"/>
      <c r="AP92" s="80"/>
      <c r="AQ92" s="80"/>
      <c r="AR92" s="80"/>
      <c r="AS92" s="80"/>
      <c r="AV92" s="117"/>
      <c r="AX92" s="80"/>
    </row>
    <row r="93" spans="1:54">
      <c r="A93" s="5"/>
      <c r="B93" s="313" t="s">
        <v>105</v>
      </c>
      <c r="C93" s="267"/>
      <c r="D93" s="267"/>
      <c r="E93" s="70"/>
      <c r="F93" s="113"/>
      <c r="G93" s="80"/>
      <c r="H93" s="80"/>
      <c r="I93" s="80"/>
      <c r="J93" s="80"/>
      <c r="K93" s="80"/>
      <c r="L93" s="80"/>
      <c r="M93" s="80"/>
      <c r="N93" s="80"/>
      <c r="O93" s="80"/>
      <c r="P93" s="80"/>
      <c r="Q93" s="80"/>
      <c r="R93" s="80"/>
      <c r="S93" s="80"/>
      <c r="T93" s="116"/>
      <c r="U93" s="80"/>
      <c r="V93" s="80"/>
      <c r="W93" s="80"/>
      <c r="X93" s="80"/>
      <c r="Y93" s="80"/>
      <c r="Z93" s="287"/>
      <c r="AA93" s="287"/>
      <c r="AB93" s="80"/>
      <c r="AC93" s="80"/>
      <c r="AD93" s="80"/>
      <c r="AE93" s="80"/>
      <c r="AF93" s="80"/>
      <c r="AG93" s="80"/>
      <c r="AH93" s="80"/>
      <c r="AI93" s="80"/>
      <c r="AJ93" s="80"/>
      <c r="AK93" s="80"/>
      <c r="AL93" s="80"/>
      <c r="AM93" s="80"/>
      <c r="AN93" s="80"/>
      <c r="AO93" s="80"/>
      <c r="AP93" s="80"/>
      <c r="AQ93" s="80"/>
      <c r="AR93" s="80"/>
      <c r="AS93" s="80"/>
      <c r="AV93" s="117"/>
      <c r="AX93" s="80"/>
    </row>
    <row r="94" spans="1:54" s="126" customFormat="1">
      <c r="A94" s="262"/>
      <c r="B94" s="359" t="s">
        <v>148</v>
      </c>
      <c r="C94" s="267" t="str">
        <f>VLOOKUP(B94,lokalentabel,5,FALSE)</f>
        <v>hoog</v>
      </c>
      <c r="D94" s="267" t="str">
        <f>VLOOKUP(B94,lokalentabel,7,FALSE)</f>
        <v>neen</v>
      </c>
      <c r="E94" s="258"/>
      <c r="F94" s="259"/>
      <c r="G94" s="67">
        <f>VLOOKUP(G$5,kruis_lucht,MATCH('BIN 1.1 Luchtgeluidsisolatie'!$C94,lucht_zendlokaal,0)+1,FALSE)+IF($D94="neen",0,lucht_privacy)</f>
        <v>44</v>
      </c>
      <c r="H94" s="67">
        <f>VLOOKUP(H$5,kruis_lucht,MATCH('BIN 1.1 Luchtgeluidsisolatie'!$C94,lucht_zendlokaal,0)+1,FALSE)+IF($D94="neen",0,lucht_privacy)</f>
        <v>44</v>
      </c>
      <c r="I94" s="67">
        <f>VLOOKUP(I$5,kruis_lucht,MATCH('BIN 1.1 Luchtgeluidsisolatie'!$C94,lucht_zendlokaal,0)+1,FALSE)+IF($D94="neen",0,lucht_privacy)</f>
        <v>48</v>
      </c>
      <c r="J94" s="67">
        <f>VLOOKUP(J$5,kruis_lucht,MATCH('BIN 1.1 Luchtgeluidsisolatie'!$C94,lucht_zendlokaal,0)+1,FALSE)+IF($D94="neen",0,lucht_privacy)</f>
        <v>48</v>
      </c>
      <c r="K94" s="67">
        <f>VLOOKUP(K$5,kruis_lucht,MATCH('BIN 1.1 Luchtgeluidsisolatie'!$C94,lucht_zendlokaal,0)+1,FALSE)+IF($D94="neen",0,lucht_privacy)</f>
        <v>52</v>
      </c>
      <c r="L94" s="67">
        <f>VLOOKUP(L$5,kruis_lucht,MATCH('BIN 1.1 Luchtgeluidsisolatie'!$C94,lucht_zendlokaal,0)+1,FALSE)+IF($D94="neen",0,lucht_privacy)</f>
        <v>44</v>
      </c>
      <c r="M94" s="67">
        <f>VLOOKUP(M$5,kruis_lucht,MATCH('BIN 1.1 Luchtgeluidsisolatie'!$C94,lucht_zendlokaal,0)+1,FALSE)+IF($D94="neen",0,lucht_privacy)</f>
        <v>32</v>
      </c>
      <c r="N94" s="67">
        <f>VLOOKUP(N$5,kruis_lucht,MATCH('BIN 1.1 Luchtgeluidsisolatie'!$C94,lucht_zendlokaal,0)+1,FALSE)+IF($D94="neen",0,lucht_privacy)</f>
        <v>32</v>
      </c>
      <c r="O94" s="67">
        <f>VLOOKUP(O$5,kruis_lucht,MATCH('BIN 1.1 Luchtgeluidsisolatie'!$C94,lucht_zendlokaal,0)+1,FALSE)+IF($D94="neen",0,lucht_privacy)</f>
        <v>32</v>
      </c>
      <c r="P94" s="67">
        <f>VLOOKUP(P$5,kruis_lucht,MATCH('BIN 1.1 Luchtgeluidsisolatie'!$C94,lucht_zendlokaal,0)+1,FALSE)+IF($D94="neen",0,lucht_privacy)</f>
        <v>32</v>
      </c>
      <c r="Q94" s="67">
        <f>VLOOKUP(Q$5,kruis_lucht,MATCH('BIN 1.1 Luchtgeluidsisolatie'!$C94,lucht_zendlokaal,0)+1,FALSE)+IF($D94="neen",0,lucht_privacy)</f>
        <v>32</v>
      </c>
      <c r="R94" s="67">
        <f>VLOOKUP(R$5,kruis_lucht,MATCH('BIN 1.1 Luchtgeluidsisolatie'!$C94,lucht_zendlokaal,0)+1,FALSE)+IF($D94="neen",0,lucht_privacy)</f>
        <v>32</v>
      </c>
      <c r="S94" s="67"/>
      <c r="T94" s="260"/>
      <c r="U94" s="67">
        <f>VLOOKUP(U$5,kruis_lucht,MATCH('BIN 1.1 Luchtgeluidsisolatie'!$C94,lucht_zendlokaal,0)+1,FALSE)+IF($D94="neen",0,lucht_privacy)</f>
        <v>48</v>
      </c>
      <c r="V94" s="67">
        <f>VLOOKUP(V$5,kruis_lucht,MATCH('BIN 1.1 Luchtgeluidsisolatie'!$C94,lucht_zendlokaal,0)+1,FALSE)+IF($D94="neen",0,lucht_privacy)</f>
        <v>48</v>
      </c>
      <c r="W94" s="67">
        <f>VLOOKUP(W$5,kruis_lucht,MATCH('BIN 1.1 Luchtgeluidsisolatie'!$C94,lucht_zendlokaal,0)+1,FALSE)+IF($D94="neen",0,lucht_privacy)</f>
        <v>52</v>
      </c>
      <c r="X94" s="67">
        <f>VLOOKUP(X$5,kruis_lucht,MATCH('BIN 1.1 Luchtgeluidsisolatie'!$C94,lucht_zendlokaal,0)+1,FALSE)+IF($D94="neen",0,lucht_privacy)</f>
        <v>48</v>
      </c>
      <c r="Y94" s="67">
        <f>VLOOKUP(Y$5,kruis_lucht,MATCH('BIN 1.1 Luchtgeluidsisolatie'!$C94,lucht_zendlokaal,0)+1,FALSE)+IF($D94="neen",0,lucht_privacy)</f>
        <v>52</v>
      </c>
      <c r="Z94" s="284">
        <f>VLOOKUP(Z$5,kruis_lucht,MATCH('BIN 1.1 Luchtgeluidsisolatie'!$C94,lucht_zendlokaal,0)+1,FALSE)+IF($D94="neen",0,lucht_privacy)</f>
        <v>52</v>
      </c>
      <c r="AA94" s="284">
        <f>VLOOKUP(AA$5,kruis_lucht,MATCH('BIN 1.1 Luchtgeluidsisolatie'!$C94,lucht_zendlokaal,0)+1,FALSE)+IF($D94="neen",0,lucht_privacy)</f>
        <v>52</v>
      </c>
      <c r="AB94" s="67">
        <f>VLOOKUP(AB$5,kruis_lucht,MATCH('BIN 1.1 Luchtgeluidsisolatie'!$C94,lucht_zendlokaal,0)+1,FALSE)+IF($D94="neen",0,lucht_privacy)</f>
        <v>32</v>
      </c>
      <c r="AC94" s="67">
        <f>VLOOKUP(AC$5,kruis_lucht,MATCH('BIN 1.1 Luchtgeluidsisolatie'!$C94,lucht_zendlokaal,0)+1,FALSE)+IF($D94="neen",0,lucht_privacy)</f>
        <v>44</v>
      </c>
      <c r="AD94" s="67">
        <f>VLOOKUP(AD$5,kruis_lucht,MATCH('BIN 1.1 Luchtgeluidsisolatie'!$C94,lucht_zendlokaal,0)+1,FALSE)+IF($D94="neen",0,lucht_privacy)</f>
        <v>48</v>
      </c>
      <c r="AE94" s="67">
        <f>VLOOKUP(AE$5,kruis_lucht,MATCH('BIN 1.1 Luchtgeluidsisolatie'!$C94,lucht_zendlokaal,0)+1,FALSE)+IF($D94="neen",0,lucht_privacy)</f>
        <v>48</v>
      </c>
      <c r="AF94" s="67">
        <f>VLOOKUP(AF$5,kruis_lucht,MATCH('BIN 1.1 Luchtgeluidsisolatie'!$C94,lucht_zendlokaal,0)+1,FALSE)+IF($D94="neen",0,lucht_privacy)</f>
        <v>48</v>
      </c>
      <c r="AG94" s="67">
        <f>VLOOKUP(AG$5,kruis_lucht,MATCH('BIN 1.1 Luchtgeluidsisolatie'!$C94,lucht_zendlokaal,0)+1,FALSE)+IF($D94="neen",0,lucht_privacy)</f>
        <v>32</v>
      </c>
      <c r="AH94" s="67">
        <f>VLOOKUP(AH$5,kruis_lucht,MATCH('BIN 1.1 Luchtgeluidsisolatie'!$C94,lucht_zendlokaal,0)+1,FALSE)+IF($D94="neen",0,lucht_privacy)</f>
        <v>44</v>
      </c>
      <c r="AI94" s="67">
        <f>VLOOKUP(AI$5,kruis_lucht,MATCH('BIN 1.1 Luchtgeluidsisolatie'!$C94,lucht_zendlokaal,0)+1,FALSE)+IF($D94="neen",0,lucht_privacy)</f>
        <v>48</v>
      </c>
      <c r="AJ94" s="67">
        <f>VLOOKUP(AJ$5,kruis_lucht,MATCH('BIN 1.1 Luchtgeluidsisolatie'!$C94,lucht_zendlokaal,0)+1,FALSE)+IF($D94="neen",0,lucht_privacy)</f>
        <v>32</v>
      </c>
      <c r="AK94" s="67">
        <f>VLOOKUP(AK$5,kruis_lucht,MATCH('BIN 1.1 Luchtgeluidsisolatie'!$C94,lucht_zendlokaal,0)+1,FALSE)+IF($D94="neen",0,lucht_privacy)</f>
        <v>48</v>
      </c>
      <c r="AL94" s="67">
        <f>VLOOKUP(AL$5,kruis_lucht,MATCH('BIN 1.1 Luchtgeluidsisolatie'!$C94,lucht_zendlokaal,0)+1,FALSE)+IF($D94="neen",0,lucht_privacy)</f>
        <v>48</v>
      </c>
      <c r="AM94" s="67">
        <f>VLOOKUP(AM$5,kruis_lucht,MATCH('BIN 1.1 Luchtgeluidsisolatie'!$C94,lucht_zendlokaal,0)+1,FALSE)+IF($D94="neen",0,lucht_privacy)</f>
        <v>48</v>
      </c>
      <c r="AN94" s="67">
        <f>VLOOKUP(AN$5,kruis_lucht,MATCH('BIN 1.1 Luchtgeluidsisolatie'!$C94,lucht_zendlokaal,0)+1,FALSE)+IF($D94="neen",0,lucht_privacy)</f>
        <v>44</v>
      </c>
      <c r="AO94" s="67">
        <f>VLOOKUP(AO$5,kruis_lucht,MATCH('BIN 1.1 Luchtgeluidsisolatie'!$C94,lucht_zendlokaal,0)+1,FALSE)+IF($D94="neen",0,lucht_privacy)</f>
        <v>44</v>
      </c>
      <c r="AP94" s="67">
        <f>VLOOKUP(AP$5,kruis_lucht,MATCH('BIN 1.1 Luchtgeluidsisolatie'!$C94,lucht_zendlokaal,0)+1,FALSE)+IF($D94="neen",0,lucht_privacy)</f>
        <v>52</v>
      </c>
      <c r="AQ94" s="67">
        <f>VLOOKUP(AQ$5,kruis_lucht,MATCH('BIN 1.1 Luchtgeluidsisolatie'!$C94,lucht_zendlokaal,0)+1,FALSE)+IF($D94="neen",0,lucht_privacy)</f>
        <v>44</v>
      </c>
      <c r="AR94" s="67">
        <f>VLOOKUP(AR$5,kruis_lucht,MATCH('BIN 1.1 Luchtgeluidsisolatie'!$C94,lucht_zendlokaal,0)+1,FALSE)+IF($D94="neen",0,lucht_privacy)</f>
        <v>44</v>
      </c>
      <c r="AS94" s="67">
        <f>VLOOKUP(AS$5,kruis_lucht,MATCH('BIN 1.1 Luchtgeluidsisolatie'!$C94,lucht_zendlokaal,0)+1,FALSE)+IF($D94="neen",0,lucht_privacy)</f>
        <v>48</v>
      </c>
      <c r="AT94" s="67">
        <f>VLOOKUP(AT$5,kruis_lucht,MATCH('BIN 1.1 Luchtgeluidsisolatie'!$C94,lucht_zendlokaal,0)+1,FALSE)+IF($D94="neen",0,lucht_privacy)</f>
        <v>32</v>
      </c>
      <c r="AU94" s="67"/>
      <c r="AV94" s="260"/>
      <c r="AW94" s="67">
        <f>VLOOKUP(AW$5,kruis_lucht,MATCH('BIN 1.1 Luchtgeluidsisolatie'!$C94,lucht_zendlokaal,0)+1,FALSE)+IF($D94="neen",0,lucht_privacy)</f>
        <v>32</v>
      </c>
      <c r="AX94" s="67">
        <f>VLOOKUP(AX$5,kruis_lucht,MATCH('BIN 1.1 Luchtgeluidsisolatie'!$C94,lucht_zendlokaal,0)+1,FALSE)+IF($D94="neen",0,lucht_privacy)</f>
        <v>52</v>
      </c>
      <c r="AY94" s="67">
        <f>VLOOKUP(AY$5,kruis_lucht,MATCH('BIN 1.1 Luchtgeluidsisolatie'!$C94,lucht_zendlokaal,0)+1,FALSE)+IF($D94="neen",0,lucht_privacy)</f>
        <v>32</v>
      </c>
      <c r="AZ94" s="67">
        <f>VLOOKUP(AZ$5,kruis_lucht,MATCH('BIN 1.1 Luchtgeluidsisolatie'!$C94,lucht_zendlokaal,0)+1,FALSE)+IF($D94="neen",0,lucht_privacy)</f>
        <v>44</v>
      </c>
      <c r="BA94" s="67">
        <f>VLOOKUP(BA$5,kruis_lucht,MATCH('BIN 1.1 Luchtgeluidsisolatie'!$C94,lucht_zendlokaal,0)+1,FALSE)+IF($D94="neen",0,lucht_privacy)</f>
        <v>32</v>
      </c>
      <c r="BB94" s="67">
        <f>VLOOKUP(BB$5,kruis_lucht,MATCH('BIN 1.1 Luchtgeluidsisolatie'!$C94,lucht_zendlokaal,0)+1,FALSE)+IF($D94="neen",0,lucht_privacy)</f>
        <v>32</v>
      </c>
    </row>
    <row r="95" spans="1:54" s="280" customFormat="1">
      <c r="A95" s="282"/>
      <c r="B95" s="359"/>
      <c r="C95" s="276"/>
      <c r="D95" s="276"/>
      <c r="E95" s="276"/>
      <c r="F95" s="277"/>
      <c r="G95" s="278">
        <f t="shared" ref="G95:K95" si="291">G94+lucht_verhoogd</f>
        <v>48</v>
      </c>
      <c r="H95" s="278">
        <f t="shared" si="291"/>
        <v>48</v>
      </c>
      <c r="I95" s="278">
        <f t="shared" si="291"/>
        <v>52</v>
      </c>
      <c r="J95" s="278">
        <f t="shared" si="291"/>
        <v>52</v>
      </c>
      <c r="K95" s="278">
        <f t="shared" si="291"/>
        <v>56</v>
      </c>
      <c r="L95" s="278">
        <f t="shared" ref="L95:R95" si="292">L94+lucht_verhoogd</f>
        <v>48</v>
      </c>
      <c r="M95" s="278">
        <f t="shared" si="292"/>
        <v>36</v>
      </c>
      <c r="N95" s="278">
        <f t="shared" si="292"/>
        <v>36</v>
      </c>
      <c r="O95" s="278">
        <f t="shared" si="292"/>
        <v>36</v>
      </c>
      <c r="P95" s="278">
        <f t="shared" si="292"/>
        <v>36</v>
      </c>
      <c r="Q95" s="278">
        <f t="shared" si="292"/>
        <v>36</v>
      </c>
      <c r="R95" s="278">
        <f t="shared" si="292"/>
        <v>36</v>
      </c>
      <c r="S95" s="278"/>
      <c r="T95" s="279"/>
      <c r="U95" s="278">
        <f t="shared" ref="U95:AC95" si="293">U94+lucht_verhoogd</f>
        <v>52</v>
      </c>
      <c r="V95" s="278">
        <f t="shared" si="293"/>
        <v>52</v>
      </c>
      <c r="W95" s="278">
        <f t="shared" si="293"/>
        <v>56</v>
      </c>
      <c r="X95" s="278">
        <f t="shared" si="293"/>
        <v>52</v>
      </c>
      <c r="Y95" s="278">
        <f t="shared" ref="Y95" si="294">Y94+lucht_verhoogd</f>
        <v>56</v>
      </c>
      <c r="Z95" s="286">
        <f t="shared" si="293"/>
        <v>56</v>
      </c>
      <c r="AA95" s="286">
        <f t="shared" si="293"/>
        <v>56</v>
      </c>
      <c r="AB95" s="278">
        <f t="shared" si="293"/>
        <v>36</v>
      </c>
      <c r="AC95" s="278">
        <f t="shared" si="293"/>
        <v>48</v>
      </c>
      <c r="AD95" s="278">
        <f t="shared" ref="AD95:AK95" si="295">AD94+lucht_verhoogd</f>
        <v>52</v>
      </c>
      <c r="AE95" s="278">
        <f t="shared" si="295"/>
        <v>52</v>
      </c>
      <c r="AF95" s="278">
        <f t="shared" si="295"/>
        <v>52</v>
      </c>
      <c r="AG95" s="278">
        <f t="shared" si="295"/>
        <v>36</v>
      </c>
      <c r="AH95" s="278">
        <f t="shared" si="295"/>
        <v>48</v>
      </c>
      <c r="AI95" s="278">
        <f t="shared" si="295"/>
        <v>52</v>
      </c>
      <c r="AJ95" s="278">
        <f t="shared" si="295"/>
        <v>36</v>
      </c>
      <c r="AK95" s="278">
        <f t="shared" si="295"/>
        <v>52</v>
      </c>
      <c r="AL95" s="278">
        <f t="shared" ref="AL95:AQ95" si="296">AL94+lucht_verhoogd</f>
        <v>52</v>
      </c>
      <c r="AM95" s="278">
        <f t="shared" si="296"/>
        <v>52</v>
      </c>
      <c r="AN95" s="278">
        <f t="shared" si="296"/>
        <v>48</v>
      </c>
      <c r="AO95" s="278">
        <f t="shared" si="296"/>
        <v>48</v>
      </c>
      <c r="AP95" s="278">
        <f>AP94+lucht_verhoogd</f>
        <v>56</v>
      </c>
      <c r="AQ95" s="278">
        <f t="shared" si="296"/>
        <v>48</v>
      </c>
      <c r="AR95" s="278">
        <f t="shared" ref="AR95:AS95" si="297">AR94+lucht_verhoogd</f>
        <v>48</v>
      </c>
      <c r="AS95" s="278">
        <f t="shared" si="297"/>
        <v>52</v>
      </c>
      <c r="AT95" s="278">
        <f>AT94+lucht_verhoogd</f>
        <v>36</v>
      </c>
      <c r="AV95" s="281"/>
      <c r="AW95" s="278">
        <f t="shared" ref="AW95:BB95" si="298">AW94+lucht_verhoogd</f>
        <v>36</v>
      </c>
      <c r="AX95" s="278">
        <f t="shared" si="298"/>
        <v>56</v>
      </c>
      <c r="AY95" s="278">
        <f t="shared" si="298"/>
        <v>36</v>
      </c>
      <c r="AZ95" s="278">
        <f t="shared" si="298"/>
        <v>48</v>
      </c>
      <c r="BA95" s="278">
        <f t="shared" si="298"/>
        <v>36</v>
      </c>
      <c r="BB95" s="278">
        <f t="shared" si="298"/>
        <v>36</v>
      </c>
    </row>
    <row r="96" spans="1:54" s="126" customFormat="1">
      <c r="A96" s="257"/>
      <c r="B96" s="359" t="s">
        <v>285</v>
      </c>
      <c r="C96" s="267" t="str">
        <f>VLOOKUP(B96,lokalentabel,5,FALSE)</f>
        <v>normaal</v>
      </c>
      <c r="D96" s="267" t="str">
        <f>VLOOKUP(B96,lokalentabel,7,FALSE)</f>
        <v>neen</v>
      </c>
      <c r="E96" s="258"/>
      <c r="F96" s="259"/>
      <c r="G96" s="67">
        <f>VLOOKUP(G$5,kruis_lucht,MATCH('BIN 1.1 Luchtgeluidsisolatie'!$C96,lucht_zendlokaal,0)+1,FALSE)+IF($D96="neen",0,lucht_privacy)</f>
        <v>40</v>
      </c>
      <c r="H96" s="67">
        <f>VLOOKUP(H$5,kruis_lucht,MATCH('BIN 1.1 Luchtgeluidsisolatie'!$C96,lucht_zendlokaal,0)+1,FALSE)+IF($D96="neen",0,lucht_privacy)</f>
        <v>40</v>
      </c>
      <c r="I96" s="67">
        <f>VLOOKUP(I$5,kruis_lucht,MATCH('BIN 1.1 Luchtgeluidsisolatie'!$C96,lucht_zendlokaal,0)+1,FALSE)+IF($D96="neen",0,lucht_privacy)</f>
        <v>44</v>
      </c>
      <c r="J96" s="67">
        <f>VLOOKUP(J$5,kruis_lucht,MATCH('BIN 1.1 Luchtgeluidsisolatie'!$C96,lucht_zendlokaal,0)+1,FALSE)+IF($D96="neen",0,lucht_privacy)</f>
        <v>44</v>
      </c>
      <c r="K96" s="67">
        <f>VLOOKUP(K$5,kruis_lucht,MATCH('BIN 1.1 Luchtgeluidsisolatie'!$C96,lucht_zendlokaal,0)+1,FALSE)+IF($D96="neen",0,lucht_privacy)</f>
        <v>48</v>
      </c>
      <c r="L96" s="67">
        <f>VLOOKUP(L$5,kruis_lucht,MATCH('BIN 1.1 Luchtgeluidsisolatie'!$C96,lucht_zendlokaal,0)+1,FALSE)+IF($D96="neen",0,lucht_privacy)</f>
        <v>40</v>
      </c>
      <c r="M96" s="67">
        <f>VLOOKUP(M$5,kruis_lucht,MATCH('BIN 1.1 Luchtgeluidsisolatie'!$C96,lucht_zendlokaal,0)+1,FALSE)+IF($D96="neen",0,lucht_privacy)</f>
        <v>28</v>
      </c>
      <c r="N96" s="67">
        <f>VLOOKUP(N$5,kruis_lucht,MATCH('BIN 1.1 Luchtgeluidsisolatie'!$C96,lucht_zendlokaal,0)+1,FALSE)+IF($D96="neen",0,lucht_privacy)</f>
        <v>28</v>
      </c>
      <c r="O96" s="67">
        <f>VLOOKUP(O$5,kruis_lucht,MATCH('BIN 1.1 Luchtgeluidsisolatie'!$C96,lucht_zendlokaal,0)+1,FALSE)+IF($D96="neen",0,lucht_privacy)</f>
        <v>28</v>
      </c>
      <c r="P96" s="67">
        <f>VLOOKUP(P$5,kruis_lucht,MATCH('BIN 1.1 Luchtgeluidsisolatie'!$C96,lucht_zendlokaal,0)+1,FALSE)+IF($D96="neen",0,lucht_privacy)</f>
        <v>28</v>
      </c>
      <c r="Q96" s="67">
        <f>VLOOKUP(Q$5,kruis_lucht,MATCH('BIN 1.1 Luchtgeluidsisolatie'!$C96,lucht_zendlokaal,0)+1,FALSE)+IF($D96="neen",0,lucht_privacy)</f>
        <v>28</v>
      </c>
      <c r="R96" s="67">
        <f>VLOOKUP(R$5,kruis_lucht,MATCH('BIN 1.1 Luchtgeluidsisolatie'!$C96,lucht_zendlokaal,0)+1,FALSE)+IF($D96="neen",0,lucht_privacy)</f>
        <v>28</v>
      </c>
      <c r="S96" s="67"/>
      <c r="T96" s="260"/>
      <c r="U96" s="67">
        <f>VLOOKUP(U$5,kruis_lucht,MATCH('BIN 1.1 Luchtgeluidsisolatie'!$C96,lucht_zendlokaal,0)+1,FALSE)+IF($D96="neen",0,lucht_privacy)</f>
        <v>44</v>
      </c>
      <c r="V96" s="67">
        <f>VLOOKUP(V$5,kruis_lucht,MATCH('BIN 1.1 Luchtgeluidsisolatie'!$C96,lucht_zendlokaal,0)+1,FALSE)+IF($D96="neen",0,lucht_privacy)</f>
        <v>44</v>
      </c>
      <c r="W96" s="67">
        <f>VLOOKUP(W$5,kruis_lucht,MATCH('BIN 1.1 Luchtgeluidsisolatie'!$C96,lucht_zendlokaal,0)+1,FALSE)+IF($D96="neen",0,lucht_privacy)</f>
        <v>48</v>
      </c>
      <c r="X96" s="67">
        <f>VLOOKUP(X$5,kruis_lucht,MATCH('BIN 1.1 Luchtgeluidsisolatie'!$C96,lucht_zendlokaal,0)+1,FALSE)+IF($D96="neen",0,lucht_privacy)</f>
        <v>44</v>
      </c>
      <c r="Y96" s="67">
        <f>VLOOKUP(Y$5,kruis_lucht,MATCH('BIN 1.1 Luchtgeluidsisolatie'!$C96,lucht_zendlokaal,0)+1,FALSE)+IF($D96="neen",0,lucht_privacy)</f>
        <v>48</v>
      </c>
      <c r="Z96" s="284">
        <f>VLOOKUP(Z$5,kruis_lucht,MATCH('BIN 1.1 Luchtgeluidsisolatie'!$C96,lucht_zendlokaal,0)+1,FALSE)+IF($D96="neen",0,lucht_privacy)</f>
        <v>48</v>
      </c>
      <c r="AA96" s="284">
        <f>VLOOKUP(AA$5,kruis_lucht,MATCH('BIN 1.1 Luchtgeluidsisolatie'!$C96,lucht_zendlokaal,0)+1,FALSE)+IF($D96="neen",0,lucht_privacy)</f>
        <v>48</v>
      </c>
      <c r="AB96" s="67">
        <f>VLOOKUP(AB$5,kruis_lucht,MATCH('BIN 1.1 Luchtgeluidsisolatie'!$C96,lucht_zendlokaal,0)+1,FALSE)+IF($D96="neen",0,lucht_privacy)</f>
        <v>28</v>
      </c>
      <c r="AC96" s="67">
        <f>VLOOKUP(AC$5,kruis_lucht,MATCH('BIN 1.1 Luchtgeluidsisolatie'!$C96,lucht_zendlokaal,0)+1,FALSE)+IF($D96="neen",0,lucht_privacy)</f>
        <v>40</v>
      </c>
      <c r="AD96" s="67">
        <f>VLOOKUP(AD$5,kruis_lucht,MATCH('BIN 1.1 Luchtgeluidsisolatie'!$C96,lucht_zendlokaal,0)+1,FALSE)+IF($D96="neen",0,lucht_privacy)</f>
        <v>44</v>
      </c>
      <c r="AE96" s="67">
        <f>VLOOKUP(AE$5,kruis_lucht,MATCH('BIN 1.1 Luchtgeluidsisolatie'!$C96,lucht_zendlokaal,0)+1,FALSE)+IF($D96="neen",0,lucht_privacy)</f>
        <v>44</v>
      </c>
      <c r="AF96" s="67">
        <f>VLOOKUP(AF$5,kruis_lucht,MATCH('BIN 1.1 Luchtgeluidsisolatie'!$C96,lucht_zendlokaal,0)+1,FALSE)+IF($D96="neen",0,lucht_privacy)</f>
        <v>44</v>
      </c>
      <c r="AG96" s="67">
        <f>VLOOKUP(AG$5,kruis_lucht,MATCH('BIN 1.1 Luchtgeluidsisolatie'!$C96,lucht_zendlokaal,0)+1,FALSE)+IF($D96="neen",0,lucht_privacy)</f>
        <v>28</v>
      </c>
      <c r="AH96" s="67">
        <f>VLOOKUP(AH$5,kruis_lucht,MATCH('BIN 1.1 Luchtgeluidsisolatie'!$C96,lucht_zendlokaal,0)+1,FALSE)+IF($D96="neen",0,lucht_privacy)</f>
        <v>40</v>
      </c>
      <c r="AI96" s="67">
        <f>VLOOKUP(AI$5,kruis_lucht,MATCH('BIN 1.1 Luchtgeluidsisolatie'!$C96,lucht_zendlokaal,0)+1,FALSE)+IF($D96="neen",0,lucht_privacy)</f>
        <v>44</v>
      </c>
      <c r="AJ96" s="67">
        <f>VLOOKUP(AJ$5,kruis_lucht,MATCH('BIN 1.1 Luchtgeluidsisolatie'!$C96,lucht_zendlokaal,0)+1,FALSE)+IF($D96="neen",0,lucht_privacy)</f>
        <v>28</v>
      </c>
      <c r="AK96" s="67">
        <f>VLOOKUP(AK$5,kruis_lucht,MATCH('BIN 1.1 Luchtgeluidsisolatie'!$C96,lucht_zendlokaal,0)+1,FALSE)+IF($D96="neen",0,lucht_privacy)</f>
        <v>44</v>
      </c>
      <c r="AL96" s="67" t="s">
        <v>142</v>
      </c>
      <c r="AM96" s="67" t="s">
        <v>142</v>
      </c>
      <c r="AN96" s="67" t="s">
        <v>142</v>
      </c>
      <c r="AO96" s="67" t="s">
        <v>142</v>
      </c>
      <c r="AP96" s="67">
        <f>VLOOKUP(AP$5,kruis_lucht,MATCH('BIN 1.1 Luchtgeluidsisolatie'!$C96,lucht_zendlokaal,0)+1,FALSE)+IF($D96="neen",0,lucht_privacy)</f>
        <v>48</v>
      </c>
      <c r="AQ96" s="67" t="s">
        <v>142</v>
      </c>
      <c r="AR96" s="67" t="s">
        <v>142</v>
      </c>
      <c r="AS96" s="67" t="s">
        <v>142</v>
      </c>
      <c r="AT96" s="67">
        <f>VLOOKUP(AT$5,kruis_lucht,MATCH('BIN 1.1 Luchtgeluidsisolatie'!$C96,lucht_zendlokaal,0)+1,FALSE)+IF($D96="neen",0,lucht_privacy)</f>
        <v>28</v>
      </c>
      <c r="AU96" s="67"/>
      <c r="AV96" s="260"/>
      <c r="AW96" s="67">
        <f>VLOOKUP(AW$5,kruis_lucht,MATCH('BIN 1.1 Luchtgeluidsisolatie'!$C96,lucht_zendlokaal,0)+1,FALSE)+IF($D96="neen",0,lucht_privacy)</f>
        <v>28</v>
      </c>
      <c r="AX96" s="67">
        <f>VLOOKUP(AX$5,kruis_lucht,MATCH('BIN 1.1 Luchtgeluidsisolatie'!$C96,lucht_zendlokaal,0)+1,FALSE)+IF($D96="neen",0,lucht_privacy)</f>
        <v>48</v>
      </c>
      <c r="AY96" s="67">
        <f>VLOOKUP(AY$5,kruis_lucht,MATCH('BIN 1.1 Luchtgeluidsisolatie'!$C96,lucht_zendlokaal,0)+1,FALSE)+IF($D96="neen",0,lucht_privacy)</f>
        <v>28</v>
      </c>
      <c r="AZ96" s="67">
        <f>VLOOKUP(AZ$5,kruis_lucht,MATCH('BIN 1.1 Luchtgeluidsisolatie'!$C96,lucht_zendlokaal,0)+1,FALSE)+IF($D96="neen",0,lucht_privacy)</f>
        <v>40</v>
      </c>
      <c r="BA96" s="67">
        <f>VLOOKUP(BA$5,kruis_lucht,MATCH('BIN 1.1 Luchtgeluidsisolatie'!$C96,lucht_zendlokaal,0)+1,FALSE)+IF($D96="neen",0,lucht_privacy)</f>
        <v>28</v>
      </c>
      <c r="BB96" s="67">
        <f>VLOOKUP(BB$5,kruis_lucht,MATCH('BIN 1.1 Luchtgeluidsisolatie'!$C96,lucht_zendlokaal,0)+1,FALSE)+IF($D96="neen",0,lucht_privacy)</f>
        <v>28</v>
      </c>
    </row>
    <row r="97" spans="1:54" s="280" customFormat="1">
      <c r="A97" s="275"/>
      <c r="B97" s="359"/>
      <c r="C97" s="276"/>
      <c r="D97" s="276"/>
      <c r="E97" s="276"/>
      <c r="F97" s="277"/>
      <c r="G97" s="278">
        <f t="shared" ref="G97:H97" si="299">G96+lucht_verhoogd</f>
        <v>44</v>
      </c>
      <c r="H97" s="278">
        <f t="shared" si="299"/>
        <v>44</v>
      </c>
      <c r="I97" s="278">
        <f t="shared" ref="I97:K97" si="300">I96+lucht_verhoogd</f>
        <v>48</v>
      </c>
      <c r="J97" s="278">
        <f t="shared" si="300"/>
        <v>48</v>
      </c>
      <c r="K97" s="278">
        <f t="shared" si="300"/>
        <v>52</v>
      </c>
      <c r="L97" s="278">
        <f t="shared" ref="L97:R97" si="301">L96+lucht_verhoogd</f>
        <v>44</v>
      </c>
      <c r="M97" s="278">
        <f t="shared" si="301"/>
        <v>32</v>
      </c>
      <c r="N97" s="278">
        <f t="shared" si="301"/>
        <v>32</v>
      </c>
      <c r="O97" s="278">
        <f t="shared" si="301"/>
        <v>32</v>
      </c>
      <c r="P97" s="278">
        <f t="shared" si="301"/>
        <v>32</v>
      </c>
      <c r="Q97" s="278">
        <f t="shared" si="301"/>
        <v>32</v>
      </c>
      <c r="R97" s="278">
        <f t="shared" si="301"/>
        <v>32</v>
      </c>
      <c r="S97" s="278"/>
      <c r="T97" s="279"/>
      <c r="U97" s="278">
        <f t="shared" ref="U97:AC97" si="302">U96+lucht_verhoogd</f>
        <v>48</v>
      </c>
      <c r="V97" s="278">
        <f t="shared" si="302"/>
        <v>48</v>
      </c>
      <c r="W97" s="278">
        <f t="shared" si="302"/>
        <v>52</v>
      </c>
      <c r="X97" s="278">
        <f t="shared" si="302"/>
        <v>48</v>
      </c>
      <c r="Y97" s="278">
        <f t="shared" ref="Y97" si="303">Y96+lucht_verhoogd</f>
        <v>52</v>
      </c>
      <c r="Z97" s="286">
        <f t="shared" si="302"/>
        <v>52</v>
      </c>
      <c r="AA97" s="286">
        <f t="shared" si="302"/>
        <v>52</v>
      </c>
      <c r="AB97" s="278">
        <f t="shared" si="302"/>
        <v>32</v>
      </c>
      <c r="AC97" s="278">
        <f t="shared" si="302"/>
        <v>44</v>
      </c>
      <c r="AD97" s="278">
        <f t="shared" ref="AD97:AK97" si="304">AD96+lucht_verhoogd</f>
        <v>48</v>
      </c>
      <c r="AE97" s="278">
        <f t="shared" si="304"/>
        <v>48</v>
      </c>
      <c r="AF97" s="278">
        <f t="shared" si="304"/>
        <v>48</v>
      </c>
      <c r="AG97" s="278">
        <f t="shared" si="304"/>
        <v>32</v>
      </c>
      <c r="AH97" s="278">
        <f t="shared" si="304"/>
        <v>44</v>
      </c>
      <c r="AI97" s="278">
        <f t="shared" si="304"/>
        <v>48</v>
      </c>
      <c r="AJ97" s="278">
        <f t="shared" si="304"/>
        <v>32</v>
      </c>
      <c r="AK97" s="278">
        <f t="shared" si="304"/>
        <v>48</v>
      </c>
      <c r="AL97" s="278" t="s">
        <v>142</v>
      </c>
      <c r="AM97" s="278" t="s">
        <v>142</v>
      </c>
      <c r="AN97" s="278" t="s">
        <v>142</v>
      </c>
      <c r="AO97" s="278" t="s">
        <v>142</v>
      </c>
      <c r="AP97" s="278">
        <f>AP96+lucht_verhoogd</f>
        <v>52</v>
      </c>
      <c r="AQ97" s="278" t="s">
        <v>142</v>
      </c>
      <c r="AR97" s="278" t="s">
        <v>142</v>
      </c>
      <c r="AS97" s="278" t="s">
        <v>142</v>
      </c>
      <c r="AT97" s="278">
        <f>AT96+lucht_verhoogd</f>
        <v>32</v>
      </c>
      <c r="AV97" s="281"/>
      <c r="AW97" s="278">
        <f t="shared" ref="AW97:BB97" si="305">AW96+lucht_verhoogd</f>
        <v>32</v>
      </c>
      <c r="AX97" s="278">
        <f t="shared" si="305"/>
        <v>52</v>
      </c>
      <c r="AY97" s="278">
        <f t="shared" si="305"/>
        <v>32</v>
      </c>
      <c r="AZ97" s="278">
        <f t="shared" si="305"/>
        <v>44</v>
      </c>
      <c r="BA97" s="278">
        <f t="shared" si="305"/>
        <v>32</v>
      </c>
      <c r="BB97" s="278">
        <f t="shared" si="305"/>
        <v>32</v>
      </c>
    </row>
    <row r="98" spans="1:54" s="126" customFormat="1">
      <c r="A98" s="262"/>
      <c r="B98" s="359" t="s">
        <v>25</v>
      </c>
      <c r="C98" s="267" t="str">
        <f>VLOOKUP(B98,lokalentabel,5,FALSE)</f>
        <v>normaal</v>
      </c>
      <c r="D98" s="267" t="str">
        <f>VLOOKUP(B98,lokalentabel,7,FALSE)</f>
        <v>neen</v>
      </c>
      <c r="E98" s="258"/>
      <c r="F98" s="259"/>
      <c r="G98" s="67">
        <f>VLOOKUP(G$5,kruis_lucht,MATCH('BIN 1.1 Luchtgeluidsisolatie'!$C98,lucht_zendlokaal,0)+1,FALSE)+IF($D98="neen",0,lucht_privacy)</f>
        <v>40</v>
      </c>
      <c r="H98" s="67">
        <f>VLOOKUP(H$5,kruis_lucht,MATCH('BIN 1.1 Luchtgeluidsisolatie'!$C98,lucht_zendlokaal,0)+1,FALSE)+IF($D98="neen",0,lucht_privacy)</f>
        <v>40</v>
      </c>
      <c r="I98" s="67">
        <f>VLOOKUP(I$5,kruis_lucht,MATCH('BIN 1.1 Luchtgeluidsisolatie'!$C98,lucht_zendlokaal,0)+1,FALSE)+IF($D98="neen",0,lucht_privacy)</f>
        <v>44</v>
      </c>
      <c r="J98" s="67">
        <f>VLOOKUP(J$5,kruis_lucht,MATCH('BIN 1.1 Luchtgeluidsisolatie'!$C98,lucht_zendlokaal,0)+1,FALSE)+IF($D98="neen",0,lucht_privacy)</f>
        <v>44</v>
      </c>
      <c r="K98" s="67">
        <f>VLOOKUP(K$5,kruis_lucht,MATCH('BIN 1.1 Luchtgeluidsisolatie'!$C98,lucht_zendlokaal,0)+1,FALSE)+IF($D98="neen",0,lucht_privacy)</f>
        <v>48</v>
      </c>
      <c r="L98" s="67">
        <f>VLOOKUP(L$5,kruis_lucht,MATCH('BIN 1.1 Luchtgeluidsisolatie'!$C98,lucht_zendlokaal,0)+1,FALSE)+IF($D98="neen",0,lucht_privacy)</f>
        <v>40</v>
      </c>
      <c r="M98" s="67">
        <f>VLOOKUP(M$5,kruis_lucht,MATCH('BIN 1.1 Luchtgeluidsisolatie'!$C98,lucht_zendlokaal,0)+1,FALSE)+IF($D98="neen",0,lucht_privacy)</f>
        <v>28</v>
      </c>
      <c r="N98" s="67">
        <f>VLOOKUP(N$5,kruis_lucht,MATCH('BIN 1.1 Luchtgeluidsisolatie'!$C98,lucht_zendlokaal,0)+1,FALSE)+IF($D98="neen",0,lucht_privacy)</f>
        <v>28</v>
      </c>
      <c r="O98" s="67">
        <f>VLOOKUP(O$5,kruis_lucht,MATCH('BIN 1.1 Luchtgeluidsisolatie'!$C98,lucht_zendlokaal,0)+1,FALSE)+IF($D98="neen",0,lucht_privacy)</f>
        <v>28</v>
      </c>
      <c r="P98" s="67">
        <f>VLOOKUP(P$5,kruis_lucht,MATCH('BIN 1.1 Luchtgeluidsisolatie'!$C98,lucht_zendlokaal,0)+1,FALSE)+IF($D98="neen",0,lucht_privacy)</f>
        <v>28</v>
      </c>
      <c r="Q98" s="67">
        <f>VLOOKUP(Q$5,kruis_lucht,MATCH('BIN 1.1 Luchtgeluidsisolatie'!$C98,lucht_zendlokaal,0)+1,FALSE)+IF($D98="neen",0,lucht_privacy)</f>
        <v>28</v>
      </c>
      <c r="R98" s="67">
        <f>VLOOKUP(R$5,kruis_lucht,MATCH('BIN 1.1 Luchtgeluidsisolatie'!$C98,lucht_zendlokaal,0)+1,FALSE)+IF($D98="neen",0,lucht_privacy)</f>
        <v>28</v>
      </c>
      <c r="S98" s="67"/>
      <c r="T98" s="260"/>
      <c r="U98" s="67">
        <f>VLOOKUP(U$5,kruis_lucht,MATCH('BIN 1.1 Luchtgeluidsisolatie'!$C98,lucht_zendlokaal,0)+1,FALSE)+IF($D98="neen",0,lucht_privacy)</f>
        <v>44</v>
      </c>
      <c r="V98" s="67">
        <f>VLOOKUP(V$5,kruis_lucht,MATCH('BIN 1.1 Luchtgeluidsisolatie'!$C98,lucht_zendlokaal,0)+1,FALSE)+IF($D98="neen",0,lucht_privacy)</f>
        <v>44</v>
      </c>
      <c r="W98" s="67">
        <f>VLOOKUP(W$5,kruis_lucht,MATCH('BIN 1.1 Luchtgeluidsisolatie'!$C98,lucht_zendlokaal,0)+1,FALSE)+IF($D98="neen",0,lucht_privacy)</f>
        <v>48</v>
      </c>
      <c r="X98" s="67">
        <f>VLOOKUP(X$5,kruis_lucht,MATCH('BIN 1.1 Luchtgeluidsisolatie'!$C98,lucht_zendlokaal,0)+1,FALSE)+IF($D98="neen",0,lucht_privacy)</f>
        <v>44</v>
      </c>
      <c r="Y98" s="67">
        <f>VLOOKUP(Y$5,kruis_lucht,MATCH('BIN 1.1 Luchtgeluidsisolatie'!$C98,lucht_zendlokaal,0)+1,FALSE)+IF($D98="neen",0,lucht_privacy)</f>
        <v>48</v>
      </c>
      <c r="Z98" s="284">
        <f>VLOOKUP(Z$5,kruis_lucht,MATCH('BIN 1.1 Luchtgeluidsisolatie'!$C98,lucht_zendlokaal,0)+1,FALSE)+IF($D98="neen",0,lucht_privacy)</f>
        <v>48</v>
      </c>
      <c r="AA98" s="284">
        <f>VLOOKUP(AA$5,kruis_lucht,MATCH('BIN 1.1 Luchtgeluidsisolatie'!$C98,lucht_zendlokaal,0)+1,FALSE)+IF($D98="neen",0,lucht_privacy)</f>
        <v>48</v>
      </c>
      <c r="AB98" s="67">
        <f>VLOOKUP(AB$5,kruis_lucht,MATCH('BIN 1.1 Luchtgeluidsisolatie'!$C98,lucht_zendlokaal,0)+1,FALSE)+IF($D98="neen",0,lucht_privacy)</f>
        <v>28</v>
      </c>
      <c r="AC98" s="67">
        <f>VLOOKUP(AC$5,kruis_lucht,MATCH('BIN 1.1 Luchtgeluidsisolatie'!$C98,lucht_zendlokaal,0)+1,FALSE)+IF($D98="neen",0,lucht_privacy)</f>
        <v>40</v>
      </c>
      <c r="AD98" s="67">
        <f>VLOOKUP(AD$5,kruis_lucht,MATCH('BIN 1.1 Luchtgeluidsisolatie'!$C98,lucht_zendlokaal,0)+1,FALSE)+IF($D98="neen",0,lucht_privacy)</f>
        <v>44</v>
      </c>
      <c r="AE98" s="67">
        <f>VLOOKUP(AE$5,kruis_lucht,MATCH('BIN 1.1 Luchtgeluidsisolatie'!$C98,lucht_zendlokaal,0)+1,FALSE)+IF($D98="neen",0,lucht_privacy)</f>
        <v>44</v>
      </c>
      <c r="AF98" s="67">
        <f>VLOOKUP(AF$5,kruis_lucht,MATCH('BIN 1.1 Luchtgeluidsisolatie'!$C98,lucht_zendlokaal,0)+1,FALSE)+IF($D98="neen",0,lucht_privacy)</f>
        <v>44</v>
      </c>
      <c r="AG98" s="67">
        <f>VLOOKUP(AG$5,kruis_lucht,MATCH('BIN 1.1 Luchtgeluidsisolatie'!$C98,lucht_zendlokaal,0)+1,FALSE)+IF($D98="neen",0,lucht_privacy)</f>
        <v>28</v>
      </c>
      <c r="AH98" s="67">
        <f>VLOOKUP(AH$5,kruis_lucht,MATCH('BIN 1.1 Luchtgeluidsisolatie'!$C98,lucht_zendlokaal,0)+1,FALSE)+IF($D98="neen",0,lucht_privacy)</f>
        <v>40</v>
      </c>
      <c r="AI98" s="67">
        <f>VLOOKUP(AI$5,kruis_lucht,MATCH('BIN 1.1 Luchtgeluidsisolatie'!$C98,lucht_zendlokaal,0)+1,FALSE)+IF($D98="neen",0,lucht_privacy)</f>
        <v>44</v>
      </c>
      <c r="AJ98" s="67">
        <f>VLOOKUP(AJ$5,kruis_lucht,MATCH('BIN 1.1 Luchtgeluidsisolatie'!$C98,lucht_zendlokaal,0)+1,FALSE)+IF($D98="neen",0,lucht_privacy)</f>
        <v>28</v>
      </c>
      <c r="AK98" s="67">
        <f>VLOOKUP(AK$5,kruis_lucht,MATCH('BIN 1.1 Luchtgeluidsisolatie'!$C98,lucht_zendlokaal,0)+1,FALSE)+IF($D98="neen",0,lucht_privacy)</f>
        <v>44</v>
      </c>
      <c r="AL98" s="67">
        <f>VLOOKUP(AL$5,kruis_lucht,MATCH('BIN 1.1 Luchtgeluidsisolatie'!$C98,lucht_zendlokaal,0)+1,FALSE)+IF($D98="neen",0,lucht_privacy)</f>
        <v>44</v>
      </c>
      <c r="AM98" s="67">
        <f>VLOOKUP(AM$5,kruis_lucht,MATCH('BIN 1.1 Luchtgeluidsisolatie'!$C98,lucht_zendlokaal,0)+1,FALSE)+IF($D98="neen",0,lucht_privacy)</f>
        <v>44</v>
      </c>
      <c r="AN98" s="67">
        <f>VLOOKUP(AN$5,kruis_lucht,MATCH('BIN 1.1 Luchtgeluidsisolatie'!$C98,lucht_zendlokaal,0)+1,FALSE)+IF($D98="neen",0,lucht_privacy)</f>
        <v>40</v>
      </c>
      <c r="AO98" s="67">
        <f>VLOOKUP(AO$5,kruis_lucht,MATCH('BIN 1.1 Luchtgeluidsisolatie'!$C98,lucht_zendlokaal,0)+1,FALSE)+IF($D98="neen",0,lucht_privacy)</f>
        <v>40</v>
      </c>
      <c r="AP98" s="67">
        <f>VLOOKUP(AP$5,kruis_lucht,MATCH('BIN 1.1 Luchtgeluidsisolatie'!$C98,lucht_zendlokaal,0)+1,FALSE)+IF($D98="neen",0,lucht_privacy)</f>
        <v>48</v>
      </c>
      <c r="AQ98" s="67">
        <f>VLOOKUP(AQ$5,kruis_lucht,MATCH('BIN 1.1 Luchtgeluidsisolatie'!$C98,lucht_zendlokaal,0)+1,FALSE)+IF($D98="neen",0,lucht_privacy)</f>
        <v>40</v>
      </c>
      <c r="AR98" s="67">
        <f>VLOOKUP(AR$5,kruis_lucht,MATCH('BIN 1.1 Luchtgeluidsisolatie'!$C98,lucht_zendlokaal,0)+1,FALSE)+IF($D98="neen",0,lucht_privacy)</f>
        <v>40</v>
      </c>
      <c r="AS98" s="67">
        <f>VLOOKUP(AS$5,kruis_lucht,MATCH('BIN 1.1 Luchtgeluidsisolatie'!$C98,lucht_zendlokaal,0)+1,FALSE)+IF($D98="neen",0,lucht_privacy)</f>
        <v>44</v>
      </c>
      <c r="AT98" s="67">
        <f>VLOOKUP(AT$5,kruis_lucht,MATCH('BIN 1.1 Luchtgeluidsisolatie'!$C98,lucht_zendlokaal,0)+1,FALSE)+IF($D98="neen",0,lucht_privacy)</f>
        <v>28</v>
      </c>
      <c r="AU98" s="67"/>
      <c r="AV98" s="260"/>
      <c r="AW98" s="67">
        <f>VLOOKUP(AW$5,kruis_lucht,MATCH('BIN 1.1 Luchtgeluidsisolatie'!$C98,lucht_zendlokaal,0)+1,FALSE)+IF($D98="neen",0,lucht_privacy)</f>
        <v>28</v>
      </c>
      <c r="AX98" s="67">
        <f>VLOOKUP(AX$5,kruis_lucht,MATCH('BIN 1.1 Luchtgeluidsisolatie'!$C98,lucht_zendlokaal,0)+1,FALSE)+IF($D98="neen",0,lucht_privacy)</f>
        <v>48</v>
      </c>
      <c r="AY98" s="67">
        <f>VLOOKUP(AY$5,kruis_lucht,MATCH('BIN 1.1 Luchtgeluidsisolatie'!$C98,lucht_zendlokaal,0)+1,FALSE)+IF($D98="neen",0,lucht_privacy)</f>
        <v>28</v>
      </c>
      <c r="AZ98" s="67">
        <f>VLOOKUP(AZ$5,kruis_lucht,MATCH('BIN 1.1 Luchtgeluidsisolatie'!$C98,lucht_zendlokaal,0)+1,FALSE)+IF($D98="neen",0,lucht_privacy)</f>
        <v>40</v>
      </c>
      <c r="BA98" s="67">
        <f>VLOOKUP(BA$5,kruis_lucht,MATCH('BIN 1.1 Luchtgeluidsisolatie'!$C98,lucht_zendlokaal,0)+1,FALSE)+IF($D98="neen",0,lucht_privacy)</f>
        <v>28</v>
      </c>
      <c r="BB98" s="67">
        <f>VLOOKUP(BB$5,kruis_lucht,MATCH('BIN 1.1 Luchtgeluidsisolatie'!$C98,lucht_zendlokaal,0)+1,FALSE)+IF($D98="neen",0,lucht_privacy)</f>
        <v>28</v>
      </c>
    </row>
    <row r="99" spans="1:54" s="280" customFormat="1">
      <c r="A99" s="282"/>
      <c r="B99" s="359"/>
      <c r="C99" s="276"/>
      <c r="D99" s="276"/>
      <c r="E99" s="276"/>
      <c r="F99" s="277"/>
      <c r="G99" s="278">
        <f t="shared" ref="G99:K99" si="306">G98+lucht_verhoogd</f>
        <v>44</v>
      </c>
      <c r="H99" s="278">
        <f t="shared" si="306"/>
        <v>44</v>
      </c>
      <c r="I99" s="278">
        <f t="shared" si="306"/>
        <v>48</v>
      </c>
      <c r="J99" s="278">
        <f t="shared" si="306"/>
        <v>48</v>
      </c>
      <c r="K99" s="278">
        <f t="shared" si="306"/>
        <v>52</v>
      </c>
      <c r="L99" s="278">
        <f t="shared" ref="L99:R99" si="307">L98+lucht_verhoogd</f>
        <v>44</v>
      </c>
      <c r="M99" s="278">
        <f t="shared" si="307"/>
        <v>32</v>
      </c>
      <c r="N99" s="278">
        <f t="shared" si="307"/>
        <v>32</v>
      </c>
      <c r="O99" s="278">
        <f t="shared" si="307"/>
        <v>32</v>
      </c>
      <c r="P99" s="278">
        <f t="shared" si="307"/>
        <v>32</v>
      </c>
      <c r="Q99" s="278">
        <f t="shared" si="307"/>
        <v>32</v>
      </c>
      <c r="R99" s="278">
        <f t="shared" si="307"/>
        <v>32</v>
      </c>
      <c r="S99" s="278"/>
      <c r="T99" s="279"/>
      <c r="U99" s="278">
        <f t="shared" ref="U99:AC99" si="308">U98+lucht_verhoogd</f>
        <v>48</v>
      </c>
      <c r="V99" s="278">
        <f t="shared" si="308"/>
        <v>48</v>
      </c>
      <c r="W99" s="278">
        <f t="shared" si="308"/>
        <v>52</v>
      </c>
      <c r="X99" s="278">
        <f t="shared" si="308"/>
        <v>48</v>
      </c>
      <c r="Y99" s="278">
        <f t="shared" ref="Y99" si="309">Y98+lucht_verhoogd</f>
        <v>52</v>
      </c>
      <c r="Z99" s="286">
        <f t="shared" si="308"/>
        <v>52</v>
      </c>
      <c r="AA99" s="286">
        <f t="shared" si="308"/>
        <v>52</v>
      </c>
      <c r="AB99" s="278">
        <f t="shared" si="308"/>
        <v>32</v>
      </c>
      <c r="AC99" s="278">
        <f t="shared" si="308"/>
        <v>44</v>
      </c>
      <c r="AD99" s="278">
        <f t="shared" ref="AD99:AS99" si="310">AD98+lucht_verhoogd</f>
        <v>48</v>
      </c>
      <c r="AE99" s="278">
        <f t="shared" si="310"/>
        <v>48</v>
      </c>
      <c r="AF99" s="278">
        <f t="shared" si="310"/>
        <v>48</v>
      </c>
      <c r="AG99" s="278">
        <f t="shared" si="310"/>
        <v>32</v>
      </c>
      <c r="AH99" s="278">
        <f t="shared" si="310"/>
        <v>44</v>
      </c>
      <c r="AI99" s="278">
        <f t="shared" si="310"/>
        <v>48</v>
      </c>
      <c r="AJ99" s="278">
        <f t="shared" si="310"/>
        <v>32</v>
      </c>
      <c r="AK99" s="278">
        <f t="shared" si="310"/>
        <v>48</v>
      </c>
      <c r="AL99" s="278">
        <f t="shared" si="310"/>
        <v>48</v>
      </c>
      <c r="AM99" s="278">
        <f t="shared" si="310"/>
        <v>48</v>
      </c>
      <c r="AN99" s="278">
        <f t="shared" si="310"/>
        <v>44</v>
      </c>
      <c r="AO99" s="278">
        <f t="shared" si="310"/>
        <v>44</v>
      </c>
      <c r="AP99" s="278">
        <f>AP98+lucht_verhoogd</f>
        <v>52</v>
      </c>
      <c r="AQ99" s="278">
        <f t="shared" si="310"/>
        <v>44</v>
      </c>
      <c r="AR99" s="278">
        <f t="shared" si="310"/>
        <v>44</v>
      </c>
      <c r="AS99" s="278">
        <f t="shared" si="310"/>
        <v>48</v>
      </c>
      <c r="AT99" s="278">
        <f>AT98+lucht_verhoogd</f>
        <v>32</v>
      </c>
      <c r="AV99" s="281"/>
      <c r="AW99" s="278">
        <f t="shared" ref="AW99:BB99" si="311">AW98+lucht_verhoogd</f>
        <v>32</v>
      </c>
      <c r="AX99" s="278">
        <f t="shared" si="311"/>
        <v>52</v>
      </c>
      <c r="AY99" s="278">
        <f t="shared" si="311"/>
        <v>32</v>
      </c>
      <c r="AZ99" s="278">
        <f t="shared" si="311"/>
        <v>44</v>
      </c>
      <c r="BA99" s="278">
        <f t="shared" si="311"/>
        <v>32</v>
      </c>
      <c r="BB99" s="278">
        <f t="shared" si="311"/>
        <v>32</v>
      </c>
    </row>
    <row r="100" spans="1:54" s="126" customFormat="1">
      <c r="A100" s="262"/>
      <c r="B100" s="359" t="s">
        <v>26</v>
      </c>
      <c r="C100" s="267" t="str">
        <f>VLOOKUP(B100,lokalentabel,5,FALSE)</f>
        <v>hoog</v>
      </c>
      <c r="D100" s="267" t="str">
        <f>VLOOKUP(B100,lokalentabel,7,FALSE)</f>
        <v>neen</v>
      </c>
      <c r="E100" s="258"/>
      <c r="F100" s="259"/>
      <c r="G100" s="67">
        <f>VLOOKUP(G$5,kruis_lucht,MATCH('BIN 1.1 Luchtgeluidsisolatie'!$C100,lucht_zendlokaal,0)+1,FALSE)+IF($D100="neen",0,lucht_privacy)</f>
        <v>44</v>
      </c>
      <c r="H100" s="67">
        <f>VLOOKUP(H$5,kruis_lucht,MATCH('BIN 1.1 Luchtgeluidsisolatie'!$C100,lucht_zendlokaal,0)+1,FALSE)+IF($D100="neen",0,lucht_privacy)</f>
        <v>44</v>
      </c>
      <c r="I100" s="67">
        <f>VLOOKUP(I$5,kruis_lucht,MATCH('BIN 1.1 Luchtgeluidsisolatie'!$C100,lucht_zendlokaal,0)+1,FALSE)+IF($D100="neen",0,lucht_privacy)</f>
        <v>48</v>
      </c>
      <c r="J100" s="67">
        <f>VLOOKUP(J$5,kruis_lucht,MATCH('BIN 1.1 Luchtgeluidsisolatie'!$C100,lucht_zendlokaal,0)+1,FALSE)+IF($D100="neen",0,lucht_privacy)</f>
        <v>48</v>
      </c>
      <c r="K100" s="67">
        <f>VLOOKUP(K$5,kruis_lucht,MATCH('BIN 1.1 Luchtgeluidsisolatie'!$C100,lucht_zendlokaal,0)+1,FALSE)+IF($D100="neen",0,lucht_privacy)</f>
        <v>52</v>
      </c>
      <c r="L100" s="67">
        <f>VLOOKUP(L$5,kruis_lucht,MATCH('BIN 1.1 Luchtgeluidsisolatie'!$C100,lucht_zendlokaal,0)+1,FALSE)+IF($D100="neen",0,lucht_privacy)</f>
        <v>44</v>
      </c>
      <c r="M100" s="67">
        <f>VLOOKUP(M$5,kruis_lucht,MATCH('BIN 1.1 Luchtgeluidsisolatie'!$C100,lucht_zendlokaal,0)+1,FALSE)+IF($D100="neen",0,lucht_privacy)</f>
        <v>32</v>
      </c>
      <c r="N100" s="67">
        <f>VLOOKUP(N$5,kruis_lucht,MATCH('BIN 1.1 Luchtgeluidsisolatie'!$C100,lucht_zendlokaal,0)+1,FALSE)+IF($D100="neen",0,lucht_privacy)</f>
        <v>32</v>
      </c>
      <c r="O100" s="67">
        <f>VLOOKUP(O$5,kruis_lucht,MATCH('BIN 1.1 Luchtgeluidsisolatie'!$C100,lucht_zendlokaal,0)+1,FALSE)+IF($D100="neen",0,lucht_privacy)</f>
        <v>32</v>
      </c>
      <c r="P100" s="67">
        <f>VLOOKUP(P$5,kruis_lucht,MATCH('BIN 1.1 Luchtgeluidsisolatie'!$C100,lucht_zendlokaal,0)+1,FALSE)+IF($D100="neen",0,lucht_privacy)</f>
        <v>32</v>
      </c>
      <c r="Q100" s="67">
        <f>VLOOKUP(Q$5,kruis_lucht,MATCH('BIN 1.1 Luchtgeluidsisolatie'!$C100,lucht_zendlokaal,0)+1,FALSE)+IF($D100="neen",0,lucht_privacy)</f>
        <v>32</v>
      </c>
      <c r="R100" s="67">
        <f>VLOOKUP(R$5,kruis_lucht,MATCH('BIN 1.1 Luchtgeluidsisolatie'!$C100,lucht_zendlokaal,0)+1,FALSE)+IF($D100="neen",0,lucht_privacy)</f>
        <v>32</v>
      </c>
      <c r="S100" s="67"/>
      <c r="T100" s="260"/>
      <c r="U100" s="67">
        <f>VLOOKUP(U$5,kruis_lucht,MATCH('BIN 1.1 Luchtgeluidsisolatie'!$C100,lucht_zendlokaal,0)+1,FALSE)+IF($D100="neen",0,lucht_privacy)</f>
        <v>48</v>
      </c>
      <c r="V100" s="67">
        <f>VLOOKUP(V$5,kruis_lucht,MATCH('BIN 1.1 Luchtgeluidsisolatie'!$C100,lucht_zendlokaal,0)+1,FALSE)+IF($D100="neen",0,lucht_privacy)</f>
        <v>48</v>
      </c>
      <c r="W100" s="67">
        <f>VLOOKUP(W$5,kruis_lucht,MATCH('BIN 1.1 Luchtgeluidsisolatie'!$C100,lucht_zendlokaal,0)+1,FALSE)+IF($D100="neen",0,lucht_privacy)</f>
        <v>52</v>
      </c>
      <c r="X100" s="67">
        <f>VLOOKUP(X$5,kruis_lucht,MATCH('BIN 1.1 Luchtgeluidsisolatie'!$C100,lucht_zendlokaal,0)+1,FALSE)+IF($D100="neen",0,lucht_privacy)</f>
        <v>48</v>
      </c>
      <c r="Y100" s="67">
        <f>VLOOKUP(Y$5,kruis_lucht,MATCH('BIN 1.1 Luchtgeluidsisolatie'!$C100,lucht_zendlokaal,0)+1,FALSE)+IF($D100="neen",0,lucht_privacy)</f>
        <v>52</v>
      </c>
      <c r="Z100" s="284">
        <f>VLOOKUP(Z$5,kruis_lucht,MATCH('BIN 1.1 Luchtgeluidsisolatie'!$C100,lucht_zendlokaal,0)+1,FALSE)+IF($D100="neen",0,lucht_privacy)</f>
        <v>52</v>
      </c>
      <c r="AA100" s="284">
        <f>VLOOKUP(AA$5,kruis_lucht,MATCH('BIN 1.1 Luchtgeluidsisolatie'!$C100,lucht_zendlokaal,0)+1,FALSE)+IF($D100="neen",0,lucht_privacy)</f>
        <v>52</v>
      </c>
      <c r="AB100" s="67">
        <f>VLOOKUP(AB$5,kruis_lucht,MATCH('BIN 1.1 Luchtgeluidsisolatie'!$C100,lucht_zendlokaal,0)+1,FALSE)+IF($D100="neen",0,lucht_privacy)</f>
        <v>32</v>
      </c>
      <c r="AC100" s="67">
        <f>VLOOKUP(AC$5,kruis_lucht,MATCH('BIN 1.1 Luchtgeluidsisolatie'!$C100,lucht_zendlokaal,0)+1,FALSE)+IF($D100="neen",0,lucht_privacy)</f>
        <v>44</v>
      </c>
      <c r="AD100" s="67">
        <f>VLOOKUP(AD$5,kruis_lucht,MATCH('BIN 1.1 Luchtgeluidsisolatie'!$C100,lucht_zendlokaal,0)+1,FALSE)+IF($D100="neen",0,lucht_privacy)</f>
        <v>48</v>
      </c>
      <c r="AE100" s="67">
        <f>VLOOKUP(AE$5,kruis_lucht,MATCH('BIN 1.1 Luchtgeluidsisolatie'!$C100,lucht_zendlokaal,0)+1,FALSE)+IF($D100="neen",0,lucht_privacy)</f>
        <v>48</v>
      </c>
      <c r="AF100" s="67">
        <f>VLOOKUP(AF$5,kruis_lucht,MATCH('BIN 1.1 Luchtgeluidsisolatie'!$C100,lucht_zendlokaal,0)+1,FALSE)+IF($D100="neen",0,lucht_privacy)</f>
        <v>48</v>
      </c>
      <c r="AG100" s="67">
        <f>VLOOKUP(AG$5,kruis_lucht,MATCH('BIN 1.1 Luchtgeluidsisolatie'!$C100,lucht_zendlokaal,0)+1,FALSE)+IF($D100="neen",0,lucht_privacy)</f>
        <v>32</v>
      </c>
      <c r="AH100" s="67">
        <f>VLOOKUP(AH$5,kruis_lucht,MATCH('BIN 1.1 Luchtgeluidsisolatie'!$C100,lucht_zendlokaal,0)+1,FALSE)+IF($D100="neen",0,lucht_privacy)</f>
        <v>44</v>
      </c>
      <c r="AI100" s="67">
        <f>VLOOKUP(AI$5,kruis_lucht,MATCH('BIN 1.1 Luchtgeluidsisolatie'!$C100,lucht_zendlokaal,0)+1,FALSE)+IF($D100="neen",0,lucht_privacy)</f>
        <v>48</v>
      </c>
      <c r="AJ100" s="67">
        <f>VLOOKUP(AJ$5,kruis_lucht,MATCH('BIN 1.1 Luchtgeluidsisolatie'!$C100,lucht_zendlokaal,0)+1,FALSE)+IF($D100="neen",0,lucht_privacy)</f>
        <v>32</v>
      </c>
      <c r="AK100" s="67">
        <f>VLOOKUP(AK$5,kruis_lucht,MATCH('BIN 1.1 Luchtgeluidsisolatie'!$C100,lucht_zendlokaal,0)+1,FALSE)+IF($D100="neen",0,lucht_privacy)</f>
        <v>48</v>
      </c>
      <c r="AL100" s="67">
        <f>VLOOKUP(AL$5,kruis_lucht,MATCH('BIN 1.1 Luchtgeluidsisolatie'!$C100,lucht_zendlokaal,0)+1,FALSE)+IF($D100="neen",0,lucht_privacy)</f>
        <v>48</v>
      </c>
      <c r="AM100" s="67">
        <f>VLOOKUP(AM$5,kruis_lucht,MATCH('BIN 1.1 Luchtgeluidsisolatie'!$C100,lucht_zendlokaal,0)+1,FALSE)+IF($D100="neen",0,lucht_privacy)</f>
        <v>48</v>
      </c>
      <c r="AN100" s="67">
        <f>VLOOKUP(AN$5,kruis_lucht,MATCH('BIN 1.1 Luchtgeluidsisolatie'!$C100,lucht_zendlokaal,0)+1,FALSE)+IF($D100="neen",0,lucht_privacy)</f>
        <v>44</v>
      </c>
      <c r="AO100" s="67">
        <f>VLOOKUP(AO$5,kruis_lucht,MATCH('BIN 1.1 Luchtgeluidsisolatie'!$C100,lucht_zendlokaal,0)+1,FALSE)+IF($D100="neen",0,lucht_privacy)</f>
        <v>44</v>
      </c>
      <c r="AP100" s="67">
        <f>VLOOKUP(AP$5,kruis_lucht,MATCH('BIN 1.1 Luchtgeluidsisolatie'!$C100,lucht_zendlokaal,0)+1,FALSE)+IF($D100="neen",0,lucht_privacy)</f>
        <v>52</v>
      </c>
      <c r="AQ100" s="67">
        <f>VLOOKUP(AQ$5,kruis_lucht,MATCH('BIN 1.1 Luchtgeluidsisolatie'!$C100,lucht_zendlokaal,0)+1,FALSE)+IF($D100="neen",0,lucht_privacy)</f>
        <v>44</v>
      </c>
      <c r="AR100" s="67">
        <f>VLOOKUP(AR$5,kruis_lucht,MATCH('BIN 1.1 Luchtgeluidsisolatie'!$C100,lucht_zendlokaal,0)+1,FALSE)+IF($D100="neen",0,lucht_privacy)</f>
        <v>44</v>
      </c>
      <c r="AS100" s="67">
        <f>VLOOKUP(AS$5,kruis_lucht,MATCH('BIN 1.1 Luchtgeluidsisolatie'!$C100,lucht_zendlokaal,0)+1,FALSE)+IF($D100="neen",0,lucht_privacy)</f>
        <v>48</v>
      </c>
      <c r="AT100" s="67">
        <f>VLOOKUP(AT$5,kruis_lucht,MATCH('BIN 1.1 Luchtgeluidsisolatie'!$C100,lucht_zendlokaal,0)+1,FALSE)+IF($D100="neen",0,lucht_privacy)</f>
        <v>32</v>
      </c>
      <c r="AU100" s="67"/>
      <c r="AV100" s="260"/>
      <c r="AW100" s="67">
        <f>VLOOKUP(AW$5,kruis_lucht,MATCH('BIN 1.1 Luchtgeluidsisolatie'!$C100,lucht_zendlokaal,0)+1,FALSE)+IF($D100="neen",0,lucht_privacy)</f>
        <v>32</v>
      </c>
      <c r="AX100" s="67">
        <f>VLOOKUP(AX$5,kruis_lucht,MATCH('BIN 1.1 Luchtgeluidsisolatie'!$C100,lucht_zendlokaal,0)+1,FALSE)+IF($D100="neen",0,lucht_privacy)</f>
        <v>52</v>
      </c>
      <c r="AY100" s="67">
        <f>VLOOKUP(AY$5,kruis_lucht,MATCH('BIN 1.1 Luchtgeluidsisolatie'!$C100,lucht_zendlokaal,0)+1,FALSE)+IF($D100="neen",0,lucht_privacy)</f>
        <v>32</v>
      </c>
      <c r="AZ100" s="67">
        <f>VLOOKUP(AZ$5,kruis_lucht,MATCH('BIN 1.1 Luchtgeluidsisolatie'!$C100,lucht_zendlokaal,0)+1,FALSE)+IF($D100="neen",0,lucht_privacy)</f>
        <v>44</v>
      </c>
      <c r="BA100" s="67">
        <f>VLOOKUP(BA$5,kruis_lucht,MATCH('BIN 1.1 Luchtgeluidsisolatie'!$C100,lucht_zendlokaal,0)+1,FALSE)+IF($D100="neen",0,lucht_privacy)</f>
        <v>32</v>
      </c>
      <c r="BB100" s="67">
        <f>VLOOKUP(BB$5,kruis_lucht,MATCH('BIN 1.1 Luchtgeluidsisolatie'!$C100,lucht_zendlokaal,0)+1,FALSE)+IF($D100="neen",0,lucht_privacy)</f>
        <v>32</v>
      </c>
    </row>
    <row r="101" spans="1:54" s="280" customFormat="1">
      <c r="A101" s="282"/>
      <c r="B101" s="359"/>
      <c r="C101" s="276"/>
      <c r="D101" s="276"/>
      <c r="E101" s="276"/>
      <c r="F101" s="277"/>
      <c r="G101" s="278">
        <f t="shared" ref="G101:K101" si="312">G100+lucht_verhoogd</f>
        <v>48</v>
      </c>
      <c r="H101" s="278">
        <f t="shared" si="312"/>
        <v>48</v>
      </c>
      <c r="I101" s="278">
        <f t="shared" si="312"/>
        <v>52</v>
      </c>
      <c r="J101" s="278">
        <f t="shared" si="312"/>
        <v>52</v>
      </c>
      <c r="K101" s="278">
        <f t="shared" si="312"/>
        <v>56</v>
      </c>
      <c r="L101" s="278">
        <f t="shared" ref="L101:R101" si="313">L100+lucht_verhoogd</f>
        <v>48</v>
      </c>
      <c r="M101" s="278">
        <f t="shared" si="313"/>
        <v>36</v>
      </c>
      <c r="N101" s="278">
        <f t="shared" si="313"/>
        <v>36</v>
      </c>
      <c r="O101" s="278">
        <f t="shared" si="313"/>
        <v>36</v>
      </c>
      <c r="P101" s="278">
        <f t="shared" si="313"/>
        <v>36</v>
      </c>
      <c r="Q101" s="278">
        <f t="shared" si="313"/>
        <v>36</v>
      </c>
      <c r="R101" s="278">
        <f t="shared" si="313"/>
        <v>36</v>
      </c>
      <c r="S101" s="278"/>
      <c r="T101" s="279"/>
      <c r="U101" s="278">
        <f t="shared" ref="U101:AC101" si="314">U100+lucht_verhoogd</f>
        <v>52</v>
      </c>
      <c r="V101" s="278">
        <f t="shared" si="314"/>
        <v>52</v>
      </c>
      <c r="W101" s="278">
        <f t="shared" si="314"/>
        <v>56</v>
      </c>
      <c r="X101" s="278">
        <f t="shared" si="314"/>
        <v>52</v>
      </c>
      <c r="Y101" s="278">
        <f t="shared" ref="Y101" si="315">Y100+lucht_verhoogd</f>
        <v>56</v>
      </c>
      <c r="Z101" s="286">
        <f t="shared" si="314"/>
        <v>56</v>
      </c>
      <c r="AA101" s="286">
        <f t="shared" si="314"/>
        <v>56</v>
      </c>
      <c r="AB101" s="278">
        <f t="shared" si="314"/>
        <v>36</v>
      </c>
      <c r="AC101" s="278">
        <f t="shared" si="314"/>
        <v>48</v>
      </c>
      <c r="AD101" s="278">
        <f t="shared" ref="AD101:AS101" si="316">AD100+lucht_verhoogd</f>
        <v>52</v>
      </c>
      <c r="AE101" s="278">
        <f t="shared" si="316"/>
        <v>52</v>
      </c>
      <c r="AF101" s="278">
        <f t="shared" si="316"/>
        <v>52</v>
      </c>
      <c r="AG101" s="278">
        <f t="shared" si="316"/>
        <v>36</v>
      </c>
      <c r="AH101" s="278">
        <f t="shared" si="316"/>
        <v>48</v>
      </c>
      <c r="AI101" s="278">
        <f t="shared" si="316"/>
        <v>52</v>
      </c>
      <c r="AJ101" s="278">
        <f t="shared" si="316"/>
        <v>36</v>
      </c>
      <c r="AK101" s="278">
        <f t="shared" si="316"/>
        <v>52</v>
      </c>
      <c r="AL101" s="278">
        <f t="shared" si="316"/>
        <v>52</v>
      </c>
      <c r="AM101" s="278">
        <f t="shared" si="316"/>
        <v>52</v>
      </c>
      <c r="AN101" s="278">
        <f t="shared" si="316"/>
        <v>48</v>
      </c>
      <c r="AO101" s="278">
        <f t="shared" si="316"/>
        <v>48</v>
      </c>
      <c r="AP101" s="278">
        <f>AP100+lucht_verhoogd</f>
        <v>56</v>
      </c>
      <c r="AQ101" s="278">
        <f t="shared" si="316"/>
        <v>48</v>
      </c>
      <c r="AR101" s="278">
        <f t="shared" si="316"/>
        <v>48</v>
      </c>
      <c r="AS101" s="278">
        <f t="shared" si="316"/>
        <v>52</v>
      </c>
      <c r="AT101" s="278">
        <f>AT100+lucht_verhoogd</f>
        <v>36</v>
      </c>
      <c r="AV101" s="281"/>
      <c r="AW101" s="278">
        <f t="shared" ref="AW101:BB101" si="317">AW100+lucht_verhoogd</f>
        <v>36</v>
      </c>
      <c r="AX101" s="278">
        <f t="shared" si="317"/>
        <v>56</v>
      </c>
      <c r="AY101" s="278">
        <f t="shared" si="317"/>
        <v>36</v>
      </c>
      <c r="AZ101" s="278">
        <f t="shared" si="317"/>
        <v>48</v>
      </c>
      <c r="BA101" s="278">
        <f t="shared" si="317"/>
        <v>36</v>
      </c>
      <c r="BB101" s="278">
        <f t="shared" si="317"/>
        <v>36</v>
      </c>
    </row>
    <row r="102" spans="1:54" s="126" customFormat="1">
      <c r="A102" s="262"/>
      <c r="B102" s="359" t="s">
        <v>27</v>
      </c>
      <c r="C102" s="267" t="str">
        <f>VLOOKUP(B102,lokalentabel,5,FALSE)</f>
        <v>hoog</v>
      </c>
      <c r="D102" s="267" t="str">
        <f>VLOOKUP(B102,lokalentabel,7,FALSE)</f>
        <v>neen</v>
      </c>
      <c r="E102" s="258"/>
      <c r="F102" s="259"/>
      <c r="G102" s="67">
        <f>VLOOKUP(G$5,kruis_lucht,MATCH('BIN 1.1 Luchtgeluidsisolatie'!$C102,lucht_zendlokaal,0)+1,FALSE)+IF($D102="neen",0,lucht_privacy)</f>
        <v>44</v>
      </c>
      <c r="H102" s="67">
        <f>VLOOKUP(H$5,kruis_lucht,MATCH('BIN 1.1 Luchtgeluidsisolatie'!$C102,lucht_zendlokaal,0)+1,FALSE)+IF($D102="neen",0,lucht_privacy)</f>
        <v>44</v>
      </c>
      <c r="I102" s="67">
        <f>VLOOKUP(I$5,kruis_lucht,MATCH('BIN 1.1 Luchtgeluidsisolatie'!$C102,lucht_zendlokaal,0)+1,FALSE)+IF($D102="neen",0,lucht_privacy)</f>
        <v>48</v>
      </c>
      <c r="J102" s="67">
        <f>VLOOKUP(J$5,kruis_lucht,MATCH('BIN 1.1 Luchtgeluidsisolatie'!$C102,lucht_zendlokaal,0)+1,FALSE)+IF($D102="neen",0,lucht_privacy)</f>
        <v>48</v>
      </c>
      <c r="K102" s="67">
        <f>VLOOKUP(K$5,kruis_lucht,MATCH('BIN 1.1 Luchtgeluidsisolatie'!$C102,lucht_zendlokaal,0)+1,FALSE)+IF($D102="neen",0,lucht_privacy)</f>
        <v>52</v>
      </c>
      <c r="L102" s="67">
        <f>VLOOKUP(L$5,kruis_lucht,MATCH('BIN 1.1 Luchtgeluidsisolatie'!$C102,lucht_zendlokaal,0)+1,FALSE)+IF($D102="neen",0,lucht_privacy)</f>
        <v>44</v>
      </c>
      <c r="M102" s="67">
        <f>VLOOKUP(M$5,kruis_lucht,MATCH('BIN 1.1 Luchtgeluidsisolatie'!$C102,lucht_zendlokaal,0)+1,FALSE)+IF($D102="neen",0,lucht_privacy)</f>
        <v>32</v>
      </c>
      <c r="N102" s="67">
        <f>VLOOKUP(N$5,kruis_lucht,MATCH('BIN 1.1 Luchtgeluidsisolatie'!$C102,lucht_zendlokaal,0)+1,FALSE)+IF($D102="neen",0,lucht_privacy)</f>
        <v>32</v>
      </c>
      <c r="O102" s="67">
        <f>VLOOKUP(O$5,kruis_lucht,MATCH('BIN 1.1 Luchtgeluidsisolatie'!$C102,lucht_zendlokaal,0)+1,FALSE)+IF($D102="neen",0,lucht_privacy)</f>
        <v>32</v>
      </c>
      <c r="P102" s="67">
        <f>VLOOKUP(P$5,kruis_lucht,MATCH('BIN 1.1 Luchtgeluidsisolatie'!$C102,lucht_zendlokaal,0)+1,FALSE)+IF($D102="neen",0,lucht_privacy)</f>
        <v>32</v>
      </c>
      <c r="Q102" s="67">
        <f>VLOOKUP(Q$5,kruis_lucht,MATCH('BIN 1.1 Luchtgeluidsisolatie'!$C102,lucht_zendlokaal,0)+1,FALSE)+IF($D102="neen",0,lucht_privacy)</f>
        <v>32</v>
      </c>
      <c r="R102" s="67">
        <f>VLOOKUP(R$5,kruis_lucht,MATCH('BIN 1.1 Luchtgeluidsisolatie'!$C102,lucht_zendlokaal,0)+1,FALSE)+IF($D102="neen",0,lucht_privacy)</f>
        <v>32</v>
      </c>
      <c r="S102" s="67"/>
      <c r="T102" s="260"/>
      <c r="U102" s="67">
        <f>VLOOKUP(U$5,kruis_lucht,MATCH('BIN 1.1 Luchtgeluidsisolatie'!$C102,lucht_zendlokaal,0)+1,FALSE)+IF($D102="neen",0,lucht_privacy)</f>
        <v>48</v>
      </c>
      <c r="V102" s="67">
        <f>VLOOKUP(V$5,kruis_lucht,MATCH('BIN 1.1 Luchtgeluidsisolatie'!$C102,lucht_zendlokaal,0)+1,FALSE)+IF($D102="neen",0,lucht_privacy)</f>
        <v>48</v>
      </c>
      <c r="W102" s="67">
        <f>VLOOKUP(W$5,kruis_lucht,MATCH('BIN 1.1 Luchtgeluidsisolatie'!$C102,lucht_zendlokaal,0)+1,FALSE)+IF($D102="neen",0,lucht_privacy)</f>
        <v>52</v>
      </c>
      <c r="X102" s="67">
        <f>VLOOKUP(X$5,kruis_lucht,MATCH('BIN 1.1 Luchtgeluidsisolatie'!$C102,lucht_zendlokaal,0)+1,FALSE)+IF($D102="neen",0,lucht_privacy)</f>
        <v>48</v>
      </c>
      <c r="Y102" s="67">
        <f>VLOOKUP(Y$5,kruis_lucht,MATCH('BIN 1.1 Luchtgeluidsisolatie'!$C102,lucht_zendlokaal,0)+1,FALSE)+IF($D102="neen",0,lucht_privacy)</f>
        <v>52</v>
      </c>
      <c r="Z102" s="284">
        <f>VLOOKUP(Z$5,kruis_lucht,MATCH('BIN 1.1 Luchtgeluidsisolatie'!$C102,lucht_zendlokaal,0)+1,FALSE)+IF($D102="neen",0,lucht_privacy)</f>
        <v>52</v>
      </c>
      <c r="AA102" s="284">
        <f>VLOOKUP(AA$5,kruis_lucht,MATCH('BIN 1.1 Luchtgeluidsisolatie'!$C102,lucht_zendlokaal,0)+1,FALSE)+IF($D102="neen",0,lucht_privacy)</f>
        <v>52</v>
      </c>
      <c r="AB102" s="67">
        <f>VLOOKUP(AB$5,kruis_lucht,MATCH('BIN 1.1 Luchtgeluidsisolatie'!$C102,lucht_zendlokaal,0)+1,FALSE)+IF($D102="neen",0,lucht_privacy)</f>
        <v>32</v>
      </c>
      <c r="AC102" s="67">
        <f>VLOOKUP(AC$5,kruis_lucht,MATCH('BIN 1.1 Luchtgeluidsisolatie'!$C102,lucht_zendlokaal,0)+1,FALSE)+IF($D102="neen",0,lucht_privacy)</f>
        <v>44</v>
      </c>
      <c r="AD102" s="67">
        <f>VLOOKUP(AD$5,kruis_lucht,MATCH('BIN 1.1 Luchtgeluidsisolatie'!$C102,lucht_zendlokaal,0)+1,FALSE)+IF($D102="neen",0,lucht_privacy)</f>
        <v>48</v>
      </c>
      <c r="AE102" s="67">
        <f>VLOOKUP(AE$5,kruis_lucht,MATCH('BIN 1.1 Luchtgeluidsisolatie'!$C102,lucht_zendlokaal,0)+1,FALSE)+IF($D102="neen",0,lucht_privacy)</f>
        <v>48</v>
      </c>
      <c r="AF102" s="67">
        <f>VLOOKUP(AF$5,kruis_lucht,MATCH('BIN 1.1 Luchtgeluidsisolatie'!$C102,lucht_zendlokaal,0)+1,FALSE)+IF($D102="neen",0,lucht_privacy)</f>
        <v>48</v>
      </c>
      <c r="AG102" s="67">
        <f>VLOOKUP(AG$5,kruis_lucht,MATCH('BIN 1.1 Luchtgeluidsisolatie'!$C102,lucht_zendlokaal,0)+1,FALSE)+IF($D102="neen",0,lucht_privacy)</f>
        <v>32</v>
      </c>
      <c r="AH102" s="67">
        <f>VLOOKUP(AH$5,kruis_lucht,MATCH('BIN 1.1 Luchtgeluidsisolatie'!$C102,lucht_zendlokaal,0)+1,FALSE)+IF($D102="neen",0,lucht_privacy)</f>
        <v>44</v>
      </c>
      <c r="AI102" s="67">
        <f>VLOOKUP(AI$5,kruis_lucht,MATCH('BIN 1.1 Luchtgeluidsisolatie'!$C102,lucht_zendlokaal,0)+1,FALSE)+IF($D102="neen",0,lucht_privacy)</f>
        <v>48</v>
      </c>
      <c r="AJ102" s="67">
        <f>VLOOKUP(AJ$5,kruis_lucht,MATCH('BIN 1.1 Luchtgeluidsisolatie'!$C102,lucht_zendlokaal,0)+1,FALSE)+IF($D102="neen",0,lucht_privacy)</f>
        <v>32</v>
      </c>
      <c r="AK102" s="67">
        <f>VLOOKUP(AK$5,kruis_lucht,MATCH('BIN 1.1 Luchtgeluidsisolatie'!$C102,lucht_zendlokaal,0)+1,FALSE)+IF($D102="neen",0,lucht_privacy)</f>
        <v>48</v>
      </c>
      <c r="AL102" s="67">
        <f>VLOOKUP(AL$5,kruis_lucht,MATCH('BIN 1.1 Luchtgeluidsisolatie'!$C102,lucht_zendlokaal,0)+1,FALSE)+IF($D102="neen",0,lucht_privacy)</f>
        <v>48</v>
      </c>
      <c r="AM102" s="67">
        <f>VLOOKUP(AM$5,kruis_lucht,MATCH('BIN 1.1 Luchtgeluidsisolatie'!$C102,lucht_zendlokaal,0)+1,FALSE)+IF($D102="neen",0,lucht_privacy)</f>
        <v>48</v>
      </c>
      <c r="AN102" s="67">
        <f>VLOOKUP(AN$5,kruis_lucht,MATCH('BIN 1.1 Luchtgeluidsisolatie'!$C102,lucht_zendlokaal,0)+1,FALSE)+IF($D102="neen",0,lucht_privacy)</f>
        <v>44</v>
      </c>
      <c r="AO102" s="67">
        <f>VLOOKUP(AO$5,kruis_lucht,MATCH('BIN 1.1 Luchtgeluidsisolatie'!$C102,lucht_zendlokaal,0)+1,FALSE)+IF($D102="neen",0,lucht_privacy)</f>
        <v>44</v>
      </c>
      <c r="AP102" s="67">
        <f>VLOOKUP(AP$5,kruis_lucht,MATCH('BIN 1.1 Luchtgeluidsisolatie'!$C102,lucht_zendlokaal,0)+1,FALSE)+IF($D102="neen",0,lucht_privacy)</f>
        <v>52</v>
      </c>
      <c r="AQ102" s="67">
        <f>VLOOKUP(AQ$5,kruis_lucht,MATCH('BIN 1.1 Luchtgeluidsisolatie'!$C102,lucht_zendlokaal,0)+1,FALSE)+IF($D102="neen",0,lucht_privacy)</f>
        <v>44</v>
      </c>
      <c r="AR102" s="67">
        <f>VLOOKUP(AR$5,kruis_lucht,MATCH('BIN 1.1 Luchtgeluidsisolatie'!$C102,lucht_zendlokaal,0)+1,FALSE)+IF($D102="neen",0,lucht_privacy)</f>
        <v>44</v>
      </c>
      <c r="AS102" s="67">
        <f>VLOOKUP(AS$5,kruis_lucht,MATCH('BIN 1.1 Luchtgeluidsisolatie'!$C102,lucht_zendlokaal,0)+1,FALSE)+IF($D102="neen",0,lucht_privacy)</f>
        <v>48</v>
      </c>
      <c r="AT102" s="67">
        <f>VLOOKUP(AT$5,kruis_lucht,MATCH('BIN 1.1 Luchtgeluidsisolatie'!$C102,lucht_zendlokaal,0)+1,FALSE)+IF($D102="neen",0,lucht_privacy)</f>
        <v>32</v>
      </c>
      <c r="AU102" s="67"/>
      <c r="AV102" s="260"/>
      <c r="AW102" s="67">
        <f>VLOOKUP(AW$5,kruis_lucht,MATCH('BIN 1.1 Luchtgeluidsisolatie'!$C102,lucht_zendlokaal,0)+1,FALSE)+IF($D102="neen",0,lucht_privacy)</f>
        <v>32</v>
      </c>
      <c r="AX102" s="67">
        <f>VLOOKUP(AX$5,kruis_lucht,MATCH('BIN 1.1 Luchtgeluidsisolatie'!$C102,lucht_zendlokaal,0)+1,FALSE)+IF($D102="neen",0,lucht_privacy)</f>
        <v>52</v>
      </c>
      <c r="AY102" s="67">
        <f>VLOOKUP(AY$5,kruis_lucht,MATCH('BIN 1.1 Luchtgeluidsisolatie'!$C102,lucht_zendlokaal,0)+1,FALSE)+IF($D102="neen",0,lucht_privacy)</f>
        <v>32</v>
      </c>
      <c r="AZ102" s="67">
        <f>VLOOKUP(AZ$5,kruis_lucht,MATCH('BIN 1.1 Luchtgeluidsisolatie'!$C102,lucht_zendlokaal,0)+1,FALSE)+IF($D102="neen",0,lucht_privacy)</f>
        <v>44</v>
      </c>
      <c r="BA102" s="67">
        <f>VLOOKUP(BA$5,kruis_lucht,MATCH('BIN 1.1 Luchtgeluidsisolatie'!$C102,lucht_zendlokaal,0)+1,FALSE)+IF($D102="neen",0,lucht_privacy)</f>
        <v>32</v>
      </c>
      <c r="BB102" s="67">
        <f>VLOOKUP(BB$5,kruis_lucht,MATCH('BIN 1.1 Luchtgeluidsisolatie'!$C102,lucht_zendlokaal,0)+1,FALSE)+IF($D102="neen",0,lucht_privacy)</f>
        <v>32</v>
      </c>
    </row>
    <row r="103" spans="1:54" s="280" customFormat="1">
      <c r="A103" s="282"/>
      <c r="B103" s="359"/>
      <c r="C103" s="269"/>
      <c r="D103" s="269"/>
      <c r="E103" s="276"/>
      <c r="F103" s="277"/>
      <c r="G103" s="278">
        <f t="shared" ref="G103:K103" si="318">G102+lucht_verhoogd</f>
        <v>48</v>
      </c>
      <c r="H103" s="278">
        <f t="shared" si="318"/>
        <v>48</v>
      </c>
      <c r="I103" s="278">
        <f t="shared" si="318"/>
        <v>52</v>
      </c>
      <c r="J103" s="278">
        <f t="shared" si="318"/>
        <v>52</v>
      </c>
      <c r="K103" s="278">
        <f t="shared" si="318"/>
        <v>56</v>
      </c>
      <c r="L103" s="278">
        <f t="shared" ref="L103:R103" si="319">L102+lucht_verhoogd</f>
        <v>48</v>
      </c>
      <c r="M103" s="278">
        <f t="shared" si="319"/>
        <v>36</v>
      </c>
      <c r="N103" s="278">
        <f t="shared" si="319"/>
        <v>36</v>
      </c>
      <c r="O103" s="278">
        <f t="shared" si="319"/>
        <v>36</v>
      </c>
      <c r="P103" s="278">
        <f t="shared" si="319"/>
        <v>36</v>
      </c>
      <c r="Q103" s="278">
        <f t="shared" si="319"/>
        <v>36</v>
      </c>
      <c r="R103" s="278">
        <f t="shared" si="319"/>
        <v>36</v>
      </c>
      <c r="S103" s="278"/>
      <c r="T103" s="279"/>
      <c r="U103" s="278">
        <f t="shared" ref="U103:AC103" si="320">U102+lucht_verhoogd</f>
        <v>52</v>
      </c>
      <c r="V103" s="278">
        <f t="shared" si="320"/>
        <v>52</v>
      </c>
      <c r="W103" s="278">
        <f t="shared" si="320"/>
        <v>56</v>
      </c>
      <c r="X103" s="278">
        <f t="shared" si="320"/>
        <v>52</v>
      </c>
      <c r="Y103" s="278">
        <f t="shared" ref="Y103:AN105" si="321">Y102+lucht_verhoogd</f>
        <v>56</v>
      </c>
      <c r="Z103" s="286">
        <f t="shared" si="320"/>
        <v>56</v>
      </c>
      <c r="AA103" s="286">
        <f t="shared" si="320"/>
        <v>56</v>
      </c>
      <c r="AB103" s="278">
        <f t="shared" si="320"/>
        <v>36</v>
      </c>
      <c r="AC103" s="278">
        <f t="shared" si="320"/>
        <v>48</v>
      </c>
      <c r="AD103" s="278">
        <f t="shared" ref="AD103:AS103" si="322">AD102+lucht_verhoogd</f>
        <v>52</v>
      </c>
      <c r="AE103" s="278">
        <f t="shared" si="322"/>
        <v>52</v>
      </c>
      <c r="AF103" s="278">
        <f t="shared" si="322"/>
        <v>52</v>
      </c>
      <c r="AG103" s="278">
        <f t="shared" si="322"/>
        <v>36</v>
      </c>
      <c r="AH103" s="278">
        <f t="shared" si="322"/>
        <v>48</v>
      </c>
      <c r="AI103" s="278">
        <f t="shared" si="322"/>
        <v>52</v>
      </c>
      <c r="AJ103" s="278">
        <f t="shared" si="322"/>
        <v>36</v>
      </c>
      <c r="AK103" s="278">
        <f t="shared" si="322"/>
        <v>52</v>
      </c>
      <c r="AL103" s="278">
        <f t="shared" si="322"/>
        <v>52</v>
      </c>
      <c r="AM103" s="278">
        <f t="shared" si="322"/>
        <v>52</v>
      </c>
      <c r="AN103" s="278">
        <f t="shared" si="322"/>
        <v>48</v>
      </c>
      <c r="AO103" s="278">
        <f t="shared" si="322"/>
        <v>48</v>
      </c>
      <c r="AP103" s="278">
        <f>AP102+lucht_verhoogd</f>
        <v>56</v>
      </c>
      <c r="AQ103" s="278">
        <f t="shared" si="322"/>
        <v>48</v>
      </c>
      <c r="AR103" s="278">
        <f t="shared" si="322"/>
        <v>48</v>
      </c>
      <c r="AS103" s="278">
        <f t="shared" si="322"/>
        <v>52</v>
      </c>
      <c r="AT103" s="278">
        <f>AT102+lucht_verhoogd</f>
        <v>36</v>
      </c>
      <c r="AV103" s="281"/>
      <c r="AW103" s="278">
        <f t="shared" ref="AW103:BB103" si="323">AW102+lucht_verhoogd</f>
        <v>36</v>
      </c>
      <c r="AX103" s="278">
        <f t="shared" si="323"/>
        <v>56</v>
      </c>
      <c r="AY103" s="278">
        <f t="shared" si="323"/>
        <v>36</v>
      </c>
      <c r="AZ103" s="278">
        <f t="shared" si="323"/>
        <v>48</v>
      </c>
      <c r="BA103" s="278">
        <f t="shared" si="323"/>
        <v>36</v>
      </c>
      <c r="BB103" s="278">
        <f t="shared" si="323"/>
        <v>36</v>
      </c>
    </row>
    <row r="104" spans="1:54" s="126" customFormat="1">
      <c r="A104" s="262"/>
      <c r="B104" s="359" t="s">
        <v>327</v>
      </c>
      <c r="C104" s="267" t="str">
        <f>VLOOKUP(B104,lokalentabel,5,FALSE)</f>
        <v>hoog</v>
      </c>
      <c r="D104" s="267" t="str">
        <f>VLOOKUP(B104,lokalentabel,7,FALSE)</f>
        <v>neen</v>
      </c>
      <c r="E104" s="258"/>
      <c r="F104" s="259"/>
      <c r="G104" s="67">
        <f>VLOOKUP(G$5,kruis_lucht,MATCH('BIN 1.1 Luchtgeluidsisolatie'!$C104,lucht_zendlokaal,0)+1,FALSE)+IF($D104="neen",0,lucht_privacy)</f>
        <v>44</v>
      </c>
      <c r="H104" s="67">
        <f>VLOOKUP(H$5,kruis_lucht,MATCH('BIN 1.1 Luchtgeluidsisolatie'!$C104,lucht_zendlokaal,0)+1,FALSE)+IF($D104="neen",0,lucht_privacy)</f>
        <v>44</v>
      </c>
      <c r="I104" s="67">
        <f>VLOOKUP(I$5,kruis_lucht,MATCH('BIN 1.1 Luchtgeluidsisolatie'!$C104,lucht_zendlokaal,0)+1,FALSE)+IF($D104="neen",0,lucht_privacy)</f>
        <v>48</v>
      </c>
      <c r="J104" s="67">
        <f>VLOOKUP(J$5,kruis_lucht,MATCH('BIN 1.1 Luchtgeluidsisolatie'!$C104,lucht_zendlokaal,0)+1,FALSE)+IF($D104="neen",0,lucht_privacy)</f>
        <v>48</v>
      </c>
      <c r="K104" s="67">
        <f>VLOOKUP(K$5,kruis_lucht,MATCH('BIN 1.1 Luchtgeluidsisolatie'!$C104,lucht_zendlokaal,0)+1,FALSE)+IF($D104="neen",0,lucht_privacy)</f>
        <v>52</v>
      </c>
      <c r="L104" s="67">
        <f>VLOOKUP(L$5,kruis_lucht,MATCH('BIN 1.1 Luchtgeluidsisolatie'!$C104,lucht_zendlokaal,0)+1,FALSE)+IF($D104="neen",0,lucht_privacy)</f>
        <v>44</v>
      </c>
      <c r="M104" s="67">
        <f>VLOOKUP(M$5,kruis_lucht,MATCH('BIN 1.1 Luchtgeluidsisolatie'!$C104,lucht_zendlokaal,0)+1,FALSE)+IF($D104="neen",0,lucht_privacy)</f>
        <v>32</v>
      </c>
      <c r="N104" s="67">
        <f>VLOOKUP(N$5,kruis_lucht,MATCH('BIN 1.1 Luchtgeluidsisolatie'!$C104,lucht_zendlokaal,0)+1,FALSE)+IF($D104="neen",0,lucht_privacy)</f>
        <v>32</v>
      </c>
      <c r="O104" s="67">
        <f>VLOOKUP(O$5,kruis_lucht,MATCH('BIN 1.1 Luchtgeluidsisolatie'!$C104,lucht_zendlokaal,0)+1,FALSE)+IF($D104="neen",0,lucht_privacy)</f>
        <v>32</v>
      </c>
      <c r="P104" s="67">
        <f>VLOOKUP(P$5,kruis_lucht,MATCH('BIN 1.1 Luchtgeluidsisolatie'!$C104,lucht_zendlokaal,0)+1,FALSE)+IF($D104="neen",0,lucht_privacy)</f>
        <v>32</v>
      </c>
      <c r="Q104" s="67">
        <f>VLOOKUP(Q$5,kruis_lucht,MATCH('BIN 1.1 Luchtgeluidsisolatie'!$C104,lucht_zendlokaal,0)+1,FALSE)+IF($D104="neen",0,lucht_privacy)</f>
        <v>32</v>
      </c>
      <c r="R104" s="67">
        <f>VLOOKUP(R$5,kruis_lucht,MATCH('BIN 1.1 Luchtgeluidsisolatie'!$C104,lucht_zendlokaal,0)+1,FALSE)+IF($D104="neen",0,lucht_privacy)</f>
        <v>32</v>
      </c>
      <c r="S104" s="67"/>
      <c r="T104" s="260"/>
      <c r="U104" s="67">
        <f>VLOOKUP(U$5,kruis_lucht,MATCH('BIN 1.1 Luchtgeluidsisolatie'!$C104,lucht_zendlokaal,0)+1,FALSE)+IF($D104="neen",0,lucht_privacy)</f>
        <v>48</v>
      </c>
      <c r="V104" s="67">
        <f>VLOOKUP(V$5,kruis_lucht,MATCH('BIN 1.1 Luchtgeluidsisolatie'!$C104,lucht_zendlokaal,0)+1,FALSE)+IF($D104="neen",0,lucht_privacy)</f>
        <v>48</v>
      </c>
      <c r="W104" s="67">
        <f>VLOOKUP(W$5,kruis_lucht,MATCH('BIN 1.1 Luchtgeluidsisolatie'!$C104,lucht_zendlokaal,0)+1,FALSE)+IF($D104="neen",0,lucht_privacy)</f>
        <v>52</v>
      </c>
      <c r="X104" s="67">
        <f>VLOOKUP(X$5,kruis_lucht,MATCH('BIN 1.1 Luchtgeluidsisolatie'!$C104,lucht_zendlokaal,0)+1,FALSE)+IF($D104="neen",0,lucht_privacy)</f>
        <v>48</v>
      </c>
      <c r="Y104" s="67">
        <f>VLOOKUP(Y$5,kruis_lucht,MATCH('BIN 1.1 Luchtgeluidsisolatie'!$C104,lucht_zendlokaal,0)+1,FALSE)+IF($D104="neen",0,lucht_privacy)</f>
        <v>52</v>
      </c>
      <c r="Z104" s="284">
        <f>VLOOKUP(Z$5,kruis_lucht,MATCH('BIN 1.1 Luchtgeluidsisolatie'!$C104,lucht_zendlokaal,0)+1,FALSE)+IF($D104="neen",0,lucht_privacy)</f>
        <v>52</v>
      </c>
      <c r="AA104" s="284">
        <f>VLOOKUP(AA$5,kruis_lucht,MATCH('BIN 1.1 Luchtgeluidsisolatie'!$C104,lucht_zendlokaal,0)+1,FALSE)+IF($D104="neen",0,lucht_privacy)</f>
        <v>52</v>
      </c>
      <c r="AB104" s="67">
        <f>VLOOKUP(AB$5,kruis_lucht,MATCH('BIN 1.1 Luchtgeluidsisolatie'!$C104,lucht_zendlokaal,0)+1,FALSE)+IF($D104="neen",0,lucht_privacy)</f>
        <v>32</v>
      </c>
      <c r="AC104" s="67">
        <f>VLOOKUP(AC$5,kruis_lucht,MATCH('BIN 1.1 Luchtgeluidsisolatie'!$C104,lucht_zendlokaal,0)+1,FALSE)+IF($D104="neen",0,lucht_privacy)</f>
        <v>44</v>
      </c>
      <c r="AD104" s="67">
        <f>VLOOKUP(AD$5,kruis_lucht,MATCH('BIN 1.1 Luchtgeluidsisolatie'!$C104,lucht_zendlokaal,0)+1,FALSE)+IF($D104="neen",0,lucht_privacy)</f>
        <v>48</v>
      </c>
      <c r="AE104" s="67">
        <f>VLOOKUP(AE$5,kruis_lucht,MATCH('BIN 1.1 Luchtgeluidsisolatie'!$C104,lucht_zendlokaal,0)+1,FALSE)+IF($D104="neen",0,lucht_privacy)</f>
        <v>48</v>
      </c>
      <c r="AF104" s="67">
        <f>VLOOKUP(AF$5,kruis_lucht,MATCH('BIN 1.1 Luchtgeluidsisolatie'!$C104,lucht_zendlokaal,0)+1,FALSE)+IF($D104="neen",0,lucht_privacy)</f>
        <v>48</v>
      </c>
      <c r="AG104" s="67">
        <f>VLOOKUP(AG$5,kruis_lucht,MATCH('BIN 1.1 Luchtgeluidsisolatie'!$C104,lucht_zendlokaal,0)+1,FALSE)+IF($D104="neen",0,lucht_privacy)</f>
        <v>32</v>
      </c>
      <c r="AH104" s="67">
        <f>VLOOKUP(AH$5,kruis_lucht,MATCH('BIN 1.1 Luchtgeluidsisolatie'!$C104,lucht_zendlokaal,0)+1,FALSE)+IF($D104="neen",0,lucht_privacy)</f>
        <v>44</v>
      </c>
      <c r="AI104" s="67">
        <f>VLOOKUP(AI$5,kruis_lucht,MATCH('BIN 1.1 Luchtgeluidsisolatie'!$C104,lucht_zendlokaal,0)+1,FALSE)+IF($D104="neen",0,lucht_privacy)</f>
        <v>48</v>
      </c>
      <c r="AJ104" s="67">
        <f>VLOOKUP(AJ$5,kruis_lucht,MATCH('BIN 1.1 Luchtgeluidsisolatie'!$C104,lucht_zendlokaal,0)+1,FALSE)+IF($D104="neen",0,lucht_privacy)</f>
        <v>32</v>
      </c>
      <c r="AK104" s="67">
        <f>VLOOKUP(AK$5,kruis_lucht,MATCH('BIN 1.1 Luchtgeluidsisolatie'!$C104,lucht_zendlokaal,0)+1,FALSE)+IF($D104="neen",0,lucht_privacy)</f>
        <v>48</v>
      </c>
      <c r="AL104" s="67">
        <f>VLOOKUP(AL$5,kruis_lucht,MATCH('BIN 1.1 Luchtgeluidsisolatie'!$C104,lucht_zendlokaal,0)+1,FALSE)+IF($D104="neen",0,lucht_privacy)</f>
        <v>48</v>
      </c>
      <c r="AM104" s="67">
        <f>VLOOKUP(AM$5,kruis_lucht,MATCH('BIN 1.1 Luchtgeluidsisolatie'!$C104,lucht_zendlokaal,0)+1,FALSE)+IF($D104="neen",0,lucht_privacy)</f>
        <v>48</v>
      </c>
      <c r="AN104" s="67">
        <f>VLOOKUP(AN$5,kruis_lucht,MATCH('BIN 1.1 Luchtgeluidsisolatie'!$C104,lucht_zendlokaal,0)+1,FALSE)+IF($D104="neen",0,lucht_privacy)</f>
        <v>44</v>
      </c>
      <c r="AO104" s="67">
        <f>VLOOKUP(AO$5,kruis_lucht,MATCH('BIN 1.1 Luchtgeluidsisolatie'!$C104,lucht_zendlokaal,0)+1,FALSE)+IF($D104="neen",0,lucht_privacy)</f>
        <v>44</v>
      </c>
      <c r="AP104" s="67">
        <f>VLOOKUP(AP$5,kruis_lucht,MATCH('BIN 1.1 Luchtgeluidsisolatie'!$C104,lucht_zendlokaal,0)+1,FALSE)+IF($D104="neen",0,lucht_privacy)</f>
        <v>52</v>
      </c>
      <c r="AQ104" s="67">
        <f>VLOOKUP(AQ$5,kruis_lucht,MATCH('BIN 1.1 Luchtgeluidsisolatie'!$C104,lucht_zendlokaal,0)+1,FALSE)+IF($D104="neen",0,lucht_privacy)</f>
        <v>44</v>
      </c>
      <c r="AR104" s="67">
        <f>VLOOKUP(AR$5,kruis_lucht,MATCH('BIN 1.1 Luchtgeluidsisolatie'!$C104,lucht_zendlokaal,0)+1,FALSE)+IF($D104="neen",0,lucht_privacy)</f>
        <v>44</v>
      </c>
      <c r="AS104" s="67">
        <f>VLOOKUP(AS$5,kruis_lucht,MATCH('BIN 1.1 Luchtgeluidsisolatie'!$C104,lucht_zendlokaal,0)+1,FALSE)+IF($D104="neen",0,lucht_privacy)</f>
        <v>48</v>
      </c>
      <c r="AT104" s="67">
        <f>VLOOKUP(AT$5,kruis_lucht,MATCH('BIN 1.1 Luchtgeluidsisolatie'!$C104,lucht_zendlokaal,0)+1,FALSE)+IF($D104="neen",0,lucht_privacy)</f>
        <v>32</v>
      </c>
      <c r="AU104" s="67"/>
      <c r="AV104" s="260"/>
      <c r="AW104" s="67">
        <f>VLOOKUP(AW$5,kruis_lucht,MATCH('BIN 1.1 Luchtgeluidsisolatie'!$C104,lucht_zendlokaal,0)+1,FALSE)+IF($D104="neen",0,lucht_privacy)</f>
        <v>32</v>
      </c>
      <c r="AX104" s="67">
        <f>VLOOKUP(AX$5,kruis_lucht,MATCH('BIN 1.1 Luchtgeluidsisolatie'!$C104,lucht_zendlokaal,0)+1,FALSE)+IF($D104="neen",0,lucht_privacy)</f>
        <v>52</v>
      </c>
      <c r="AY104" s="67">
        <f>VLOOKUP(AY$5,kruis_lucht,MATCH('BIN 1.1 Luchtgeluidsisolatie'!$C104,lucht_zendlokaal,0)+1,FALSE)+IF($D104="neen",0,lucht_privacy)</f>
        <v>32</v>
      </c>
      <c r="AZ104" s="67">
        <f>VLOOKUP(AZ$5,kruis_lucht,MATCH('BIN 1.1 Luchtgeluidsisolatie'!$C104,lucht_zendlokaal,0)+1,FALSE)+IF($D104="neen",0,lucht_privacy)</f>
        <v>44</v>
      </c>
      <c r="BA104" s="67">
        <f>VLOOKUP(BA$5,kruis_lucht,MATCH('BIN 1.1 Luchtgeluidsisolatie'!$C104,lucht_zendlokaal,0)+1,FALSE)+IF($D104="neen",0,lucht_privacy)</f>
        <v>32</v>
      </c>
      <c r="BB104" s="67">
        <f>VLOOKUP(BB$5,kruis_lucht,MATCH('BIN 1.1 Luchtgeluidsisolatie'!$C104,lucht_zendlokaal,0)+1,FALSE)+IF($D104="neen",0,lucht_privacy)</f>
        <v>32</v>
      </c>
    </row>
    <row r="105" spans="1:54" s="280" customFormat="1">
      <c r="A105" s="282"/>
      <c r="B105" s="359"/>
      <c r="C105" s="269"/>
      <c r="D105" s="269"/>
      <c r="E105" s="276"/>
      <c r="F105" s="277"/>
      <c r="G105" s="278">
        <f t="shared" ref="G105:R105" si="324">G104+lucht_verhoogd</f>
        <v>48</v>
      </c>
      <c r="H105" s="278">
        <f t="shared" si="324"/>
        <v>48</v>
      </c>
      <c r="I105" s="278">
        <f t="shared" si="324"/>
        <v>52</v>
      </c>
      <c r="J105" s="278">
        <f t="shared" si="324"/>
        <v>52</v>
      </c>
      <c r="K105" s="278">
        <f t="shared" si="324"/>
        <v>56</v>
      </c>
      <c r="L105" s="278">
        <f t="shared" si="324"/>
        <v>48</v>
      </c>
      <c r="M105" s="278">
        <f t="shared" si="324"/>
        <v>36</v>
      </c>
      <c r="N105" s="278">
        <f t="shared" si="324"/>
        <v>36</v>
      </c>
      <c r="O105" s="278">
        <f t="shared" si="324"/>
        <v>36</v>
      </c>
      <c r="P105" s="278">
        <f t="shared" si="324"/>
        <v>36</v>
      </c>
      <c r="Q105" s="278">
        <f t="shared" si="324"/>
        <v>36</v>
      </c>
      <c r="R105" s="278">
        <f t="shared" si="324"/>
        <v>36</v>
      </c>
      <c r="S105" s="278"/>
      <c r="T105" s="279"/>
      <c r="U105" s="278">
        <f t="shared" ref="U105:X105" si="325">U104+lucht_verhoogd</f>
        <v>52</v>
      </c>
      <c r="V105" s="278">
        <f t="shared" si="325"/>
        <v>52</v>
      </c>
      <c r="W105" s="278">
        <f t="shared" si="325"/>
        <v>56</v>
      </c>
      <c r="X105" s="278">
        <f t="shared" si="325"/>
        <v>52</v>
      </c>
      <c r="Y105" s="278">
        <f t="shared" si="321"/>
        <v>56</v>
      </c>
      <c r="Z105" s="286">
        <f t="shared" si="321"/>
        <v>56</v>
      </c>
      <c r="AA105" s="286">
        <f t="shared" si="321"/>
        <v>56</v>
      </c>
      <c r="AB105" s="278">
        <f t="shared" si="321"/>
        <v>36</v>
      </c>
      <c r="AC105" s="278">
        <f t="shared" si="321"/>
        <v>48</v>
      </c>
      <c r="AD105" s="278">
        <f t="shared" si="321"/>
        <v>52</v>
      </c>
      <c r="AE105" s="278">
        <f t="shared" si="321"/>
        <v>52</v>
      </c>
      <c r="AF105" s="278">
        <f t="shared" si="321"/>
        <v>52</v>
      </c>
      <c r="AG105" s="278">
        <f t="shared" si="321"/>
        <v>36</v>
      </c>
      <c r="AH105" s="278">
        <f t="shared" si="321"/>
        <v>48</v>
      </c>
      <c r="AI105" s="278">
        <f t="shared" si="321"/>
        <v>52</v>
      </c>
      <c r="AJ105" s="278">
        <f t="shared" si="321"/>
        <v>36</v>
      </c>
      <c r="AK105" s="278">
        <f t="shared" si="321"/>
        <v>52</v>
      </c>
      <c r="AL105" s="278">
        <f t="shared" si="321"/>
        <v>52</v>
      </c>
      <c r="AM105" s="278">
        <f t="shared" si="321"/>
        <v>52</v>
      </c>
      <c r="AN105" s="278">
        <f t="shared" si="321"/>
        <v>48</v>
      </c>
      <c r="AO105" s="278">
        <f t="shared" ref="AO105" si="326">AO104+lucht_verhoogd</f>
        <v>48</v>
      </c>
      <c r="AP105" s="278">
        <f>AP104+lucht_verhoogd</f>
        <v>56</v>
      </c>
      <c r="AQ105" s="278">
        <f t="shared" ref="AQ105:AS105" si="327">AQ104+lucht_verhoogd</f>
        <v>48</v>
      </c>
      <c r="AR105" s="278">
        <f t="shared" si="327"/>
        <v>48</v>
      </c>
      <c r="AS105" s="278">
        <f t="shared" si="327"/>
        <v>52</v>
      </c>
      <c r="AT105" s="278">
        <f>AT104+lucht_verhoogd</f>
        <v>36</v>
      </c>
      <c r="AV105" s="281"/>
      <c r="AW105" s="278">
        <f t="shared" ref="AW105:BB105" si="328">AW104+lucht_verhoogd</f>
        <v>36</v>
      </c>
      <c r="AX105" s="278">
        <f t="shared" si="328"/>
        <v>56</v>
      </c>
      <c r="AY105" s="278">
        <f t="shared" si="328"/>
        <v>36</v>
      </c>
      <c r="AZ105" s="278">
        <f t="shared" si="328"/>
        <v>48</v>
      </c>
      <c r="BA105" s="278">
        <f t="shared" si="328"/>
        <v>36</v>
      </c>
      <c r="BB105" s="278">
        <f t="shared" si="328"/>
        <v>36</v>
      </c>
    </row>
    <row r="106" spans="1:54">
      <c r="A106" s="5"/>
      <c r="B106" s="81"/>
      <c r="C106" s="100"/>
      <c r="D106" s="100"/>
      <c r="E106" s="81"/>
      <c r="F106" s="81"/>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X106" s="80"/>
    </row>
    <row r="107" spans="1:54">
      <c r="A107" s="5"/>
      <c r="B107" s="81"/>
      <c r="C107" s="100"/>
      <c r="D107" s="100"/>
      <c r="E107" s="81"/>
      <c r="F107" s="81"/>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X107" s="80"/>
    </row>
    <row r="108" spans="1:54">
      <c r="A108" s="1"/>
      <c r="B108" s="71"/>
      <c r="C108" s="100"/>
      <c r="D108" s="100"/>
      <c r="E108" s="71"/>
      <c r="F108" s="71"/>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X108" s="80"/>
    </row>
    <row r="109" spans="1:54">
      <c r="A109" s="1"/>
      <c r="B109" s="71"/>
      <c r="C109" s="100"/>
      <c r="D109" s="100"/>
      <c r="E109" s="71"/>
      <c r="F109" s="71"/>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X109" s="80"/>
    </row>
    <row r="110" spans="1:54">
      <c r="A110" s="1"/>
      <c r="B110" s="2"/>
      <c r="C110" s="95"/>
      <c r="D110" s="95"/>
      <c r="E110" s="2"/>
      <c r="F110" s="2"/>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2"/>
      <c r="AR110" s="3"/>
      <c r="AS110" s="3"/>
      <c r="AX110" s="3"/>
    </row>
    <row r="111" spans="1:54">
      <c r="A111" s="5"/>
      <c r="B111" s="24" t="s">
        <v>47</v>
      </c>
      <c r="C111" s="101"/>
      <c r="D111" s="101"/>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row>
    <row r="112" spans="1:54">
      <c r="A112" s="5"/>
      <c r="B112" s="7" t="s">
        <v>141</v>
      </c>
      <c r="C112" s="102"/>
      <c r="D112" s="102"/>
      <c r="E112" s="83"/>
      <c r="F112" s="2"/>
      <c r="G112" s="16" t="s">
        <v>140</v>
      </c>
      <c r="H112" s="6"/>
      <c r="I112" s="6"/>
      <c r="J112" s="6"/>
      <c r="K112" s="6"/>
      <c r="L112" s="6"/>
      <c r="M112" s="6"/>
      <c r="N112" s="6"/>
      <c r="O112" s="6"/>
      <c r="P112" s="6"/>
      <c r="Q112" s="6"/>
      <c r="R112" s="6"/>
      <c r="S112" s="6"/>
      <c r="T112" s="6"/>
      <c r="U112" s="2"/>
      <c r="V112" s="2"/>
      <c r="W112" s="2"/>
      <c r="X112" s="2"/>
      <c r="Y112" s="2"/>
      <c r="Z112" s="2"/>
      <c r="AA112" s="2"/>
      <c r="AB112" s="2"/>
      <c r="AC112" s="26"/>
      <c r="AD112" s="26"/>
      <c r="AE112" s="26"/>
      <c r="AF112" s="26"/>
      <c r="AG112" s="26"/>
      <c r="AH112" s="26"/>
      <c r="AI112" s="26"/>
      <c r="AJ112" s="26"/>
      <c r="AK112" s="26"/>
      <c r="AL112" s="26"/>
      <c r="AM112" s="26"/>
      <c r="AN112" s="26"/>
      <c r="AO112" s="26"/>
      <c r="AP112" s="26"/>
      <c r="AQ112" s="26"/>
      <c r="AR112" s="2"/>
      <c r="AS112" s="2"/>
      <c r="AX112" s="2"/>
    </row>
    <row r="113" spans="1:51">
      <c r="A113" s="1"/>
      <c r="B113" s="7"/>
      <c r="C113" s="102"/>
      <c r="D113" s="102"/>
      <c r="E113" s="83"/>
      <c r="F113" s="2"/>
      <c r="G113" s="16" t="s">
        <v>139</v>
      </c>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X113" s="2"/>
    </row>
    <row r="114" spans="1:51">
      <c r="A114" s="1"/>
      <c r="B114" s="7"/>
      <c r="C114" s="102"/>
      <c r="D114" s="102"/>
      <c r="E114" s="83"/>
      <c r="F114" s="2"/>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X114" s="1"/>
    </row>
    <row r="115" spans="1:51">
      <c r="A115" s="1"/>
      <c r="B115" s="7" t="s">
        <v>48</v>
      </c>
      <c r="C115" s="102"/>
      <c r="D115" s="102"/>
      <c r="E115" s="83"/>
      <c r="F115" s="2"/>
      <c r="G115" s="79" t="s">
        <v>138</v>
      </c>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X115" s="79"/>
    </row>
    <row r="116" spans="1:51">
      <c r="A116" s="1"/>
      <c r="B116" s="7"/>
      <c r="C116" s="102"/>
      <c r="D116" s="102"/>
      <c r="E116" s="83"/>
      <c r="F116" s="2"/>
      <c r="G116" s="78" t="s">
        <v>137</v>
      </c>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2"/>
      <c r="AR116" s="3"/>
      <c r="AS116" s="3"/>
      <c r="AX116" s="3"/>
    </row>
    <row r="117" spans="1:51">
      <c r="A117" s="1"/>
      <c r="B117" s="7"/>
      <c r="C117" s="102"/>
      <c r="D117" s="102"/>
      <c r="E117" s="83"/>
      <c r="F117" s="2"/>
      <c r="G117" s="27" t="s">
        <v>181</v>
      </c>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2"/>
      <c r="AR117" s="3"/>
      <c r="AS117" s="3"/>
      <c r="AX117" s="3"/>
    </row>
    <row r="118" spans="1:51">
      <c r="A118" s="1"/>
      <c r="B118" s="7"/>
      <c r="C118" s="102"/>
      <c r="D118" s="102"/>
      <c r="E118" s="83"/>
      <c r="F118" s="2"/>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2"/>
      <c r="AR118" s="3"/>
      <c r="AS118" s="3"/>
      <c r="AX118" s="3"/>
    </row>
    <row r="119" spans="1:51">
      <c r="A119" s="1"/>
      <c r="B119" s="7" t="s">
        <v>49</v>
      </c>
      <c r="C119" s="102"/>
      <c r="D119" s="102"/>
      <c r="E119" s="83"/>
      <c r="F119" s="2"/>
      <c r="G119" s="28" t="s">
        <v>318</v>
      </c>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3"/>
      <c r="AF119" s="3"/>
      <c r="AG119" s="3"/>
      <c r="AH119" s="3"/>
      <c r="AI119" s="3"/>
      <c r="AJ119" s="3"/>
      <c r="AK119" s="3"/>
      <c r="AL119" s="3"/>
      <c r="AM119" s="3"/>
      <c r="AN119" s="3"/>
      <c r="AO119" s="3"/>
      <c r="AP119" s="3"/>
      <c r="AQ119" s="2"/>
      <c r="AR119" s="89"/>
      <c r="AS119" s="89"/>
      <c r="AT119" s="90"/>
      <c r="AU119" s="90"/>
      <c r="AV119" s="90"/>
      <c r="AW119" s="90"/>
      <c r="AX119" s="89"/>
      <c r="AY119" s="90"/>
    </row>
    <row r="120" spans="1:51">
      <c r="A120" s="1"/>
      <c r="B120" s="7"/>
      <c r="C120" s="102"/>
      <c r="D120" s="102"/>
      <c r="E120" s="83"/>
      <c r="F120" s="2"/>
      <c r="G120" s="27" t="s">
        <v>50</v>
      </c>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2"/>
      <c r="AR120" s="3"/>
      <c r="AS120" s="3"/>
      <c r="AX120" s="3"/>
    </row>
    <row r="121" spans="1:51">
      <c r="A121" s="1"/>
      <c r="B121" s="7"/>
      <c r="C121" s="102"/>
      <c r="D121" s="102"/>
      <c r="E121" s="83"/>
      <c r="F121" s="2"/>
      <c r="G121" s="29" t="s">
        <v>51</v>
      </c>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2"/>
      <c r="AR121" s="3"/>
      <c r="AS121" s="3"/>
      <c r="AX121" s="3"/>
    </row>
  </sheetData>
  <mergeCells count="46">
    <mergeCell ref="B98:B99"/>
    <mergeCell ref="B100:B101"/>
    <mergeCell ref="B102:B103"/>
    <mergeCell ref="B19:B20"/>
    <mergeCell ref="B21:B22"/>
    <mergeCell ref="B23:B24"/>
    <mergeCell ref="B96:B97"/>
    <mergeCell ref="B27:B28"/>
    <mergeCell ref="B86:B87"/>
    <mergeCell ref="B74:B75"/>
    <mergeCell ref="B94:B95"/>
    <mergeCell ref="B54:B55"/>
    <mergeCell ref="B56:B57"/>
    <mergeCell ref="B58:B59"/>
    <mergeCell ref="B60:B61"/>
    <mergeCell ref="B84:B85"/>
    <mergeCell ref="B90:B91"/>
    <mergeCell ref="B64:B65"/>
    <mergeCell ref="B88:B89"/>
    <mergeCell ref="B70:B71"/>
    <mergeCell ref="B72:B73"/>
    <mergeCell ref="B76:B77"/>
    <mergeCell ref="B78:B79"/>
    <mergeCell ref="B66:B67"/>
    <mergeCell ref="B68:B69"/>
    <mergeCell ref="B9:B10"/>
    <mergeCell ref="B11:B12"/>
    <mergeCell ref="B13:B14"/>
    <mergeCell ref="B15:B16"/>
    <mergeCell ref="B17:B18"/>
    <mergeCell ref="B104:B105"/>
    <mergeCell ref="B52:B53"/>
    <mergeCell ref="B25:B26"/>
    <mergeCell ref="B29:B30"/>
    <mergeCell ref="B31:B32"/>
    <mergeCell ref="B46:B47"/>
    <mergeCell ref="B48:B49"/>
    <mergeCell ref="B36:B37"/>
    <mergeCell ref="B38:B39"/>
    <mergeCell ref="B40:B41"/>
    <mergeCell ref="B42:B43"/>
    <mergeCell ref="B50:B51"/>
    <mergeCell ref="B44:B45"/>
    <mergeCell ref="B62:B63"/>
    <mergeCell ref="B82:B83"/>
    <mergeCell ref="B80:B8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4665-DB26-9A45-98EC-9E0380B5EF63}">
  <dimension ref="A1:BA121"/>
  <sheetViews>
    <sheetView zoomScale="86" zoomScaleNormal="81" workbookViewId="0">
      <selection activeCell="F7" sqref="F7"/>
    </sheetView>
  </sheetViews>
  <sheetFormatPr defaultColWidth="11.19921875" defaultRowHeight="15.6"/>
  <cols>
    <col min="2" max="2" width="45" customWidth="1"/>
    <col min="3" max="3" width="8.296875" style="338" customWidth="1"/>
    <col min="4" max="4" width="8.796875" customWidth="1"/>
    <col min="5" max="5" width="6.796875" customWidth="1"/>
    <col min="18" max="18" width="4" customWidth="1"/>
    <col min="19" max="19" width="7.5" customWidth="1"/>
    <col min="46" max="46" width="4.296875" customWidth="1"/>
    <col min="47" max="47" width="6.296875" customWidth="1"/>
  </cols>
  <sheetData>
    <row r="1" spans="1:53">
      <c r="A1" s="1"/>
      <c r="B1" s="2"/>
      <c r="C1" s="324"/>
      <c r="D1" s="2"/>
      <c r="E1" s="2"/>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2"/>
      <c r="AQ1" s="3"/>
      <c r="AR1" s="3"/>
      <c r="AW1" s="3"/>
    </row>
    <row r="2" spans="1:53" ht="20.399999999999999">
      <c r="A2" s="4"/>
      <c r="B2" s="127" t="s">
        <v>52</v>
      </c>
      <c r="C2" s="325"/>
      <c r="D2" s="127"/>
      <c r="E2" s="127"/>
      <c r="F2" s="129"/>
      <c r="G2" s="129"/>
      <c r="H2" s="129"/>
      <c r="I2" s="129"/>
      <c r="J2" s="129"/>
      <c r="K2" s="129"/>
      <c r="L2" s="129"/>
      <c r="M2" s="129"/>
      <c r="N2" s="129"/>
      <c r="O2" s="129"/>
      <c r="P2" s="129"/>
      <c r="Q2" s="129"/>
      <c r="R2" s="129"/>
      <c r="S2" s="129"/>
      <c r="T2" s="129"/>
      <c r="U2" s="129"/>
      <c r="V2" s="129"/>
      <c r="W2" s="129"/>
      <c r="X2" s="302"/>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302"/>
    </row>
    <row r="3" spans="1:53">
      <c r="A3" s="1"/>
      <c r="B3" s="17"/>
      <c r="C3" s="324"/>
      <c r="D3" s="2"/>
      <c r="E3" s="2"/>
      <c r="F3" s="3"/>
      <c r="G3" s="3"/>
      <c r="H3" s="3"/>
      <c r="I3" s="3"/>
      <c r="J3" s="3"/>
      <c r="K3" s="18"/>
      <c r="L3" s="18"/>
      <c r="M3" s="18"/>
      <c r="N3" s="18"/>
      <c r="O3" s="18"/>
      <c r="P3" s="18"/>
      <c r="Q3" s="18"/>
      <c r="R3" s="18"/>
      <c r="S3" s="18"/>
      <c r="T3" s="3"/>
      <c r="U3" s="3"/>
      <c r="V3" s="3"/>
      <c r="W3" s="3"/>
      <c r="X3" s="3"/>
      <c r="Y3" s="3"/>
      <c r="Z3" s="3"/>
      <c r="AA3" s="3"/>
      <c r="AB3" s="3"/>
      <c r="AC3" s="3"/>
      <c r="AD3" s="3"/>
      <c r="AE3" s="3"/>
      <c r="AF3" s="3"/>
      <c r="AG3" s="3"/>
      <c r="AH3" s="3"/>
      <c r="AI3" s="3"/>
      <c r="AJ3" s="3"/>
      <c r="AK3" s="3"/>
      <c r="AL3" s="3"/>
      <c r="AM3" s="3"/>
      <c r="AN3" s="3"/>
      <c r="AO3" s="3"/>
      <c r="AP3" s="2"/>
      <c r="AQ3" s="3"/>
      <c r="AR3" s="3"/>
      <c r="AW3" s="3"/>
    </row>
    <row r="4" spans="1:53" ht="102">
      <c r="A4" s="5"/>
      <c r="B4" s="23" t="s">
        <v>45</v>
      </c>
      <c r="C4" s="326" t="s">
        <v>149</v>
      </c>
      <c r="D4" s="23"/>
      <c r="E4" s="320" t="s">
        <v>104</v>
      </c>
      <c r="F4" s="315" t="s">
        <v>18</v>
      </c>
      <c r="G4" s="315" t="s">
        <v>20</v>
      </c>
      <c r="H4" s="315" t="s">
        <v>21</v>
      </c>
      <c r="I4" s="315" t="s">
        <v>23</v>
      </c>
      <c r="J4" s="315" t="s">
        <v>24</v>
      </c>
      <c r="K4" s="315" t="s">
        <v>28</v>
      </c>
      <c r="L4" s="315" t="s">
        <v>29</v>
      </c>
      <c r="M4" s="315" t="s">
        <v>32</v>
      </c>
      <c r="N4" s="315" t="s">
        <v>92</v>
      </c>
      <c r="O4" s="315" t="s">
        <v>33</v>
      </c>
      <c r="P4" s="315" t="s">
        <v>120</v>
      </c>
      <c r="Q4" s="315" t="s">
        <v>121</v>
      </c>
      <c r="R4" s="315"/>
      <c r="S4" s="320" t="s">
        <v>143</v>
      </c>
      <c r="T4" s="315" t="s">
        <v>158</v>
      </c>
      <c r="U4" s="315" t="s">
        <v>100</v>
      </c>
      <c r="V4" s="315" t="s">
        <v>346</v>
      </c>
      <c r="W4" s="315" t="s">
        <v>347</v>
      </c>
      <c r="X4" s="315" t="s">
        <v>330</v>
      </c>
      <c r="Y4" s="315" t="s">
        <v>34</v>
      </c>
      <c r="Z4" s="315" t="s">
        <v>284</v>
      </c>
      <c r="AA4" s="315" t="s">
        <v>97</v>
      </c>
      <c r="AB4" s="315" t="s">
        <v>35</v>
      </c>
      <c r="AC4" s="315" t="s">
        <v>126</v>
      </c>
      <c r="AD4" s="315" t="s">
        <v>122</v>
      </c>
      <c r="AE4" s="315" t="s">
        <v>94</v>
      </c>
      <c r="AF4" s="315" t="s">
        <v>112</v>
      </c>
      <c r="AG4" s="315" t="s">
        <v>95</v>
      </c>
      <c r="AH4" s="315" t="s">
        <v>101</v>
      </c>
      <c r="AI4" s="315" t="s">
        <v>110</v>
      </c>
      <c r="AJ4" s="315" t="s">
        <v>125</v>
      </c>
      <c r="AK4" s="315" t="s">
        <v>36</v>
      </c>
      <c r="AL4" s="315" t="s">
        <v>37</v>
      </c>
      <c r="AM4" s="315" t="s">
        <v>39</v>
      </c>
      <c r="AN4" s="315" t="s">
        <v>40</v>
      </c>
      <c r="AO4" s="315" t="s">
        <v>41</v>
      </c>
      <c r="AP4" s="315" t="s">
        <v>42</v>
      </c>
      <c r="AQ4" s="315" t="s">
        <v>30</v>
      </c>
      <c r="AR4" s="315" t="s">
        <v>31</v>
      </c>
      <c r="AS4" s="315" t="s">
        <v>44</v>
      </c>
      <c r="AT4" s="315"/>
      <c r="AU4" s="320" t="s">
        <v>105</v>
      </c>
      <c r="AV4" s="315" t="s">
        <v>148</v>
      </c>
      <c r="AW4" s="315" t="s">
        <v>285</v>
      </c>
      <c r="AX4" s="315" t="s">
        <v>25</v>
      </c>
      <c r="AY4" s="315" t="s">
        <v>26</v>
      </c>
      <c r="AZ4" s="315" t="s">
        <v>27</v>
      </c>
      <c r="BA4" s="315" t="s">
        <v>327</v>
      </c>
    </row>
    <row r="5" spans="1:53">
      <c r="A5" s="5"/>
      <c r="B5" s="92" t="s">
        <v>146</v>
      </c>
      <c r="C5" s="327"/>
      <c r="D5" s="92"/>
      <c r="E5" s="84"/>
      <c r="F5" s="92" t="str">
        <f t="shared" ref="F5:Q5" si="0">VLOOKUP(F4,lokalentabel,6,FALSE)</f>
        <v>normaal</v>
      </c>
      <c r="G5" s="92" t="str">
        <f t="shared" si="0"/>
        <v>normaal</v>
      </c>
      <c r="H5" s="92" t="str">
        <f t="shared" si="0"/>
        <v>hoog</v>
      </c>
      <c r="I5" s="92" t="str">
        <f t="shared" si="0"/>
        <v>hoog</v>
      </c>
      <c r="J5" s="92" t="str">
        <f t="shared" si="0"/>
        <v>zeer hoog</v>
      </c>
      <c r="K5" s="92" t="str">
        <f t="shared" si="0"/>
        <v>normaal</v>
      </c>
      <c r="L5" s="92" t="str">
        <f t="shared" si="0"/>
        <v>laag</v>
      </c>
      <c r="M5" s="92" t="str">
        <f t="shared" si="0"/>
        <v>laag</v>
      </c>
      <c r="N5" s="92" t="str">
        <f t="shared" si="0"/>
        <v>laag</v>
      </c>
      <c r="O5" s="92" t="str">
        <f t="shared" si="0"/>
        <v>laag</v>
      </c>
      <c r="P5" s="92" t="str">
        <f t="shared" si="0"/>
        <v>laag</v>
      </c>
      <c r="Q5" s="92" t="str">
        <f t="shared" si="0"/>
        <v>laag</v>
      </c>
      <c r="R5" s="92"/>
      <c r="S5" s="92"/>
      <c r="T5" s="92" t="str">
        <f t="shared" ref="T5:AS5" si="1">VLOOKUP(T4,lokalentabel,6,FALSE)</f>
        <v>hoog</v>
      </c>
      <c r="U5" s="92" t="str">
        <f t="shared" si="1"/>
        <v>hoog</v>
      </c>
      <c r="V5" s="92" t="str">
        <f t="shared" si="1"/>
        <v>zeer hoog</v>
      </c>
      <c r="W5" s="92" t="str">
        <f t="shared" si="1"/>
        <v>hoog</v>
      </c>
      <c r="X5" s="92" t="str">
        <f t="shared" si="1"/>
        <v>zeer hoog</v>
      </c>
      <c r="Y5" s="92" t="str">
        <f t="shared" si="1"/>
        <v>zeer hoog</v>
      </c>
      <c r="Z5" s="92" t="str">
        <f t="shared" si="1"/>
        <v>zeer hoog</v>
      </c>
      <c r="AA5" s="92" t="str">
        <f t="shared" si="1"/>
        <v>laag</v>
      </c>
      <c r="AB5" s="92" t="str">
        <f t="shared" si="1"/>
        <v>normaal</v>
      </c>
      <c r="AC5" s="92" t="str">
        <f t="shared" si="1"/>
        <v>hoog</v>
      </c>
      <c r="AD5" s="92" t="str">
        <f t="shared" si="1"/>
        <v>hoog</v>
      </c>
      <c r="AE5" s="92" t="str">
        <f t="shared" si="1"/>
        <v>hoog</v>
      </c>
      <c r="AF5" s="92" t="str">
        <f t="shared" si="1"/>
        <v>laag</v>
      </c>
      <c r="AG5" s="92" t="str">
        <f t="shared" si="1"/>
        <v>normaal</v>
      </c>
      <c r="AH5" s="92" t="str">
        <f t="shared" si="1"/>
        <v>hoog</v>
      </c>
      <c r="AI5" s="92" t="str">
        <f t="shared" si="1"/>
        <v>laag</v>
      </c>
      <c r="AJ5" s="92" t="str">
        <f t="shared" si="1"/>
        <v>hoog</v>
      </c>
      <c r="AK5" s="92" t="str">
        <f t="shared" si="1"/>
        <v>hoog</v>
      </c>
      <c r="AL5" s="92" t="str">
        <f t="shared" si="1"/>
        <v>hoog</v>
      </c>
      <c r="AM5" s="92" t="str">
        <f t="shared" si="1"/>
        <v>normaal</v>
      </c>
      <c r="AN5" s="92" t="str">
        <f t="shared" si="1"/>
        <v>normaal</v>
      </c>
      <c r="AO5" s="92" t="str">
        <f t="shared" si="1"/>
        <v>zeer hoog</v>
      </c>
      <c r="AP5" s="92" t="str">
        <f t="shared" si="1"/>
        <v>normaal</v>
      </c>
      <c r="AQ5" s="92" t="str">
        <f t="shared" si="1"/>
        <v>normaal</v>
      </c>
      <c r="AR5" s="92" t="str">
        <f t="shared" si="1"/>
        <v>hoog</v>
      </c>
      <c r="AS5" s="92" t="str">
        <f t="shared" si="1"/>
        <v>laag</v>
      </c>
      <c r="AT5" s="92"/>
      <c r="AU5" s="92"/>
      <c r="AV5" s="92" t="str">
        <f t="shared" ref="AV5:BA5" si="2">VLOOKUP(AV4,lokalentabel,6,FALSE)</f>
        <v>laag</v>
      </c>
      <c r="AW5" s="92" t="str">
        <f t="shared" si="2"/>
        <v>zeer hoog</v>
      </c>
      <c r="AX5" s="92" t="str">
        <f t="shared" si="2"/>
        <v>laag</v>
      </c>
      <c r="AY5" s="92" t="str">
        <f t="shared" si="2"/>
        <v>normaal</v>
      </c>
      <c r="AZ5" s="92" t="str">
        <f t="shared" si="2"/>
        <v>laag</v>
      </c>
      <c r="BA5" s="92" t="str">
        <f t="shared" si="2"/>
        <v>laag</v>
      </c>
    </row>
    <row r="6" spans="1:53">
      <c r="A6" s="5"/>
      <c r="B6" s="73"/>
      <c r="C6" s="328"/>
      <c r="D6" s="73"/>
      <c r="E6" s="73"/>
      <c r="F6" s="72"/>
      <c r="G6" s="72"/>
      <c r="H6" s="72"/>
      <c r="I6" s="72"/>
      <c r="J6" s="72"/>
      <c r="K6" s="72"/>
      <c r="L6" s="72"/>
      <c r="M6" s="72"/>
      <c r="N6" s="72"/>
      <c r="O6" s="72"/>
      <c r="P6" s="72"/>
      <c r="Q6" s="72"/>
      <c r="R6" s="72"/>
      <c r="S6" s="72"/>
      <c r="T6" s="72"/>
      <c r="U6" s="72"/>
      <c r="V6" s="72"/>
      <c r="W6" s="72"/>
      <c r="X6" s="72"/>
      <c r="Y6" s="72"/>
      <c r="Z6" s="295"/>
      <c r="AA6" s="72"/>
      <c r="AB6" s="72"/>
      <c r="AC6" s="72"/>
      <c r="AD6" s="72"/>
      <c r="AE6" s="72"/>
      <c r="AF6" s="72"/>
      <c r="AG6" s="72"/>
      <c r="AH6" s="72"/>
      <c r="AI6" s="72"/>
      <c r="AJ6" s="72"/>
      <c r="AK6" s="72"/>
      <c r="AL6" s="72"/>
      <c r="AM6" s="72"/>
      <c r="AN6" s="72"/>
      <c r="AO6" s="72"/>
      <c r="AP6" s="72"/>
      <c r="AQ6" s="72"/>
      <c r="AR6" s="72"/>
      <c r="AW6" s="72"/>
    </row>
    <row r="7" spans="1:53">
      <c r="A7" s="5"/>
      <c r="B7" s="312" t="s">
        <v>104</v>
      </c>
      <c r="C7" s="328"/>
      <c r="D7" s="74"/>
      <c r="E7" s="74"/>
      <c r="F7" s="72"/>
      <c r="G7" s="72"/>
      <c r="H7" s="72"/>
      <c r="I7" s="72"/>
      <c r="J7" s="72"/>
      <c r="K7" s="72"/>
      <c r="L7" s="72"/>
      <c r="M7" s="72"/>
      <c r="N7" s="72"/>
      <c r="O7" s="72"/>
      <c r="P7" s="72"/>
      <c r="Q7" s="72"/>
      <c r="R7" s="72"/>
      <c r="S7" s="72"/>
      <c r="T7" s="72"/>
      <c r="U7" s="72"/>
      <c r="V7" s="72"/>
      <c r="W7" s="72"/>
      <c r="X7" s="72"/>
      <c r="Y7" s="72"/>
      <c r="Z7" s="295"/>
      <c r="AA7" s="72"/>
      <c r="AB7" s="72"/>
      <c r="AC7" s="72"/>
      <c r="AD7" s="72"/>
      <c r="AE7" s="72"/>
      <c r="AF7" s="72"/>
      <c r="AG7" s="72"/>
      <c r="AH7" s="72"/>
      <c r="AI7" s="72"/>
      <c r="AJ7" s="72"/>
      <c r="AK7" s="72"/>
      <c r="AL7" s="72"/>
      <c r="AM7" s="72"/>
      <c r="AN7" s="72"/>
      <c r="AO7" s="72"/>
      <c r="AP7" s="72"/>
      <c r="AQ7" s="72"/>
      <c r="AR7" s="72"/>
      <c r="AW7" s="72"/>
    </row>
    <row r="8" spans="1:53">
      <c r="A8" s="5"/>
      <c r="B8" s="312"/>
      <c r="C8" s="328"/>
      <c r="D8" s="73"/>
      <c r="E8" s="73"/>
      <c r="F8" s="72"/>
      <c r="G8" s="72"/>
      <c r="H8" s="72"/>
      <c r="I8" s="72"/>
      <c r="J8" s="72"/>
      <c r="K8" s="72"/>
      <c r="L8" s="72"/>
      <c r="M8" s="72"/>
      <c r="N8" s="72"/>
      <c r="O8" s="72"/>
      <c r="P8" s="72"/>
      <c r="Q8" s="72"/>
      <c r="R8" s="72"/>
      <c r="S8" s="72"/>
      <c r="T8" s="72"/>
      <c r="U8" s="72"/>
      <c r="V8" s="72"/>
      <c r="W8" s="72"/>
      <c r="X8" s="72"/>
      <c r="Y8" s="72"/>
      <c r="Z8" s="295"/>
      <c r="AA8" s="72"/>
      <c r="AB8" s="72"/>
      <c r="AC8" s="72"/>
      <c r="AD8" s="72"/>
      <c r="AE8" s="72"/>
      <c r="AF8" s="72"/>
      <c r="AG8" s="72"/>
      <c r="AH8" s="72"/>
      <c r="AI8" s="72"/>
      <c r="AJ8" s="72"/>
      <c r="AK8" s="72"/>
      <c r="AL8" s="72"/>
      <c r="AM8" s="72"/>
      <c r="AN8" s="72"/>
      <c r="AO8" s="72"/>
      <c r="AP8" s="72"/>
      <c r="AQ8" s="72"/>
      <c r="AR8" s="72"/>
      <c r="AW8" s="72"/>
    </row>
    <row r="9" spans="1:53" s="323" customFormat="1">
      <c r="A9" s="321"/>
      <c r="B9" s="360" t="s">
        <v>18</v>
      </c>
      <c r="C9" s="329" t="str">
        <f>VLOOKUP(B9,lokalentabel,4,FALSE)</f>
        <v>normaal</v>
      </c>
      <c r="D9" s="311"/>
      <c r="E9" s="311"/>
      <c r="F9" s="6">
        <f t="shared" ref="F9:J9" si="3">VLOOKUP(F$5,kruis_contact,MATCH($C9,contact_zendlokaal,0)+1,FALSE)</f>
        <v>60</v>
      </c>
      <c r="G9" s="6">
        <f t="shared" si="3"/>
        <v>60</v>
      </c>
      <c r="H9" s="6">
        <f t="shared" si="3"/>
        <v>55</v>
      </c>
      <c r="I9" s="6">
        <f t="shared" si="3"/>
        <v>55</v>
      </c>
      <c r="J9" s="6">
        <f t="shared" si="3"/>
        <v>50</v>
      </c>
      <c r="K9" s="6">
        <f t="shared" ref="K9:Q9" si="4">VLOOKUP(K$5,kruis_contact,MATCH($C9,contact_zendlokaal,0)+1,FALSE)</f>
        <v>60</v>
      </c>
      <c r="L9" s="6" t="str">
        <f t="shared" si="4"/>
        <v>geen eis</v>
      </c>
      <c r="M9" s="6" t="str">
        <f t="shared" si="4"/>
        <v>geen eis</v>
      </c>
      <c r="N9" s="6" t="str">
        <f t="shared" si="4"/>
        <v>geen eis</v>
      </c>
      <c r="O9" s="6" t="str">
        <f t="shared" si="4"/>
        <v>geen eis</v>
      </c>
      <c r="P9" s="6" t="str">
        <f t="shared" si="4"/>
        <v>geen eis</v>
      </c>
      <c r="Q9" s="6" t="str">
        <f t="shared" si="4"/>
        <v>geen eis</v>
      </c>
      <c r="R9" s="6"/>
      <c r="S9" s="6"/>
      <c r="T9" s="6">
        <f t="shared" ref="T9:AB9" si="5">VLOOKUP(T$5,kruis_contact,MATCH($C9,contact_zendlokaal,0)+1,FALSE)</f>
        <v>55</v>
      </c>
      <c r="U9" s="6">
        <f t="shared" si="5"/>
        <v>55</v>
      </c>
      <c r="V9" s="6">
        <f t="shared" si="5"/>
        <v>50</v>
      </c>
      <c r="W9" s="6">
        <f t="shared" si="5"/>
        <v>55</v>
      </c>
      <c r="X9" s="6">
        <f t="shared" si="5"/>
        <v>50</v>
      </c>
      <c r="Y9" s="293">
        <f t="shared" si="5"/>
        <v>50</v>
      </c>
      <c r="Z9" s="322">
        <f t="shared" si="5"/>
        <v>50</v>
      </c>
      <c r="AA9" s="6" t="str">
        <f t="shared" si="5"/>
        <v>geen eis</v>
      </c>
      <c r="AB9" s="6">
        <f t="shared" si="5"/>
        <v>60</v>
      </c>
      <c r="AC9" s="6">
        <f t="shared" ref="AC9:AR9" si="6">VLOOKUP(AC$5,kruis_contact,MATCH($C9,contact_zendlokaal,0)+1,FALSE)</f>
        <v>55</v>
      </c>
      <c r="AD9" s="6">
        <f t="shared" si="6"/>
        <v>55</v>
      </c>
      <c r="AE9" s="6">
        <f t="shared" si="6"/>
        <v>55</v>
      </c>
      <c r="AF9" s="6" t="str">
        <f t="shared" si="6"/>
        <v>geen eis</v>
      </c>
      <c r="AG9" s="6">
        <f t="shared" si="6"/>
        <v>60</v>
      </c>
      <c r="AH9" s="6">
        <f t="shared" si="6"/>
        <v>55</v>
      </c>
      <c r="AI9" s="6" t="str">
        <f t="shared" si="6"/>
        <v>geen eis</v>
      </c>
      <c r="AJ9" s="6">
        <f t="shared" si="6"/>
        <v>55</v>
      </c>
      <c r="AK9" s="6">
        <f t="shared" si="6"/>
        <v>55</v>
      </c>
      <c r="AL9" s="6">
        <f t="shared" si="6"/>
        <v>55</v>
      </c>
      <c r="AM9" s="6">
        <f t="shared" si="6"/>
        <v>60</v>
      </c>
      <c r="AN9" s="6">
        <f t="shared" si="6"/>
        <v>60</v>
      </c>
      <c r="AO9" s="6">
        <f t="shared" si="6"/>
        <v>50</v>
      </c>
      <c r="AP9" s="6">
        <f t="shared" si="6"/>
        <v>60</v>
      </c>
      <c r="AQ9" s="6">
        <f t="shared" si="6"/>
        <v>60</v>
      </c>
      <c r="AR9" s="6">
        <f t="shared" si="6"/>
        <v>55</v>
      </c>
      <c r="AS9" s="6" t="str">
        <f>VLOOKUP(AS$5,kruis_contact,MATCH($C9,contact_zendlokaal,0)+1,FALSE)</f>
        <v>geen eis</v>
      </c>
      <c r="AT9" s="6"/>
      <c r="AU9" s="6"/>
      <c r="AV9" s="6" t="str">
        <f t="shared" ref="AV9:BA9" si="7">VLOOKUP(AV$5,kruis_contact,MATCH($C9,contact_zendlokaal,0)+1,FALSE)</f>
        <v>geen eis</v>
      </c>
      <c r="AW9" s="6">
        <f t="shared" si="7"/>
        <v>50</v>
      </c>
      <c r="AX9" s="6" t="str">
        <f t="shared" si="7"/>
        <v>geen eis</v>
      </c>
      <c r="AY9" s="6">
        <f t="shared" si="7"/>
        <v>60</v>
      </c>
      <c r="AZ9" s="6" t="str">
        <f t="shared" si="7"/>
        <v>geen eis</v>
      </c>
      <c r="BA9" s="6" t="str">
        <f t="shared" si="7"/>
        <v>geen eis</v>
      </c>
    </row>
    <row r="10" spans="1:53">
      <c r="A10" s="5"/>
      <c r="B10" s="360"/>
      <c r="C10" s="330"/>
      <c r="D10" s="30"/>
      <c r="E10" s="30"/>
      <c r="F10" s="80">
        <f t="shared" ref="F10:J10" si="8">F9-contact_verhoogd</f>
        <v>55</v>
      </c>
      <c r="G10" s="80">
        <f t="shared" si="8"/>
        <v>55</v>
      </c>
      <c r="H10" s="80">
        <f t="shared" si="8"/>
        <v>50</v>
      </c>
      <c r="I10" s="80">
        <f t="shared" si="8"/>
        <v>50</v>
      </c>
      <c r="J10" s="80">
        <f t="shared" si="8"/>
        <v>45</v>
      </c>
      <c r="K10" s="80">
        <f>K9-contact_verhoogd</f>
        <v>55</v>
      </c>
      <c r="L10" s="80"/>
      <c r="M10" s="80"/>
      <c r="N10" s="80"/>
      <c r="O10" s="80"/>
      <c r="P10" s="80"/>
      <c r="Q10" s="80"/>
      <c r="R10" s="80"/>
      <c r="S10" s="80"/>
      <c r="T10" s="80">
        <f t="shared" ref="T10:Z10" si="9">T9-contact_verhoogd</f>
        <v>50</v>
      </c>
      <c r="U10" s="80">
        <f t="shared" si="9"/>
        <v>50</v>
      </c>
      <c r="V10" s="80">
        <f t="shared" si="9"/>
        <v>45</v>
      </c>
      <c r="W10" s="80">
        <f t="shared" si="9"/>
        <v>50</v>
      </c>
      <c r="X10" s="80">
        <f t="shared" ref="X10" si="10">X9-contact_verhoogd</f>
        <v>45</v>
      </c>
      <c r="Y10" s="290">
        <f t="shared" si="9"/>
        <v>45</v>
      </c>
      <c r="Z10" s="296">
        <f t="shared" si="9"/>
        <v>45</v>
      </c>
      <c r="AA10" s="33"/>
      <c r="AB10" s="80">
        <f>AB9-contact_verhoogd</f>
        <v>55</v>
      </c>
      <c r="AC10" s="80">
        <f>AC9-contact_verhoogd</f>
        <v>50</v>
      </c>
      <c r="AD10" s="80">
        <f>AD9-contact_verhoogd</f>
        <v>50</v>
      </c>
      <c r="AE10" s="80">
        <f>AE9-contact_verhoogd</f>
        <v>50</v>
      </c>
      <c r="AF10" s="33"/>
      <c r="AG10" s="80">
        <f>AG9-contact_verhoogd</f>
        <v>55</v>
      </c>
      <c r="AH10" s="80">
        <f>AH9-contact_verhoogd</f>
        <v>50</v>
      </c>
      <c r="AI10" s="33"/>
      <c r="AJ10" s="80">
        <f t="shared" ref="AJ10:AR10" si="11">AJ9-contact_verhoogd</f>
        <v>50</v>
      </c>
      <c r="AK10" s="80">
        <f t="shared" si="11"/>
        <v>50</v>
      </c>
      <c r="AL10" s="80">
        <f t="shared" si="11"/>
        <v>50</v>
      </c>
      <c r="AM10" s="80">
        <f t="shared" si="11"/>
        <v>55</v>
      </c>
      <c r="AN10" s="80">
        <f t="shared" si="11"/>
        <v>55</v>
      </c>
      <c r="AO10" s="80">
        <f t="shared" si="11"/>
        <v>45</v>
      </c>
      <c r="AP10" s="80">
        <f t="shared" si="11"/>
        <v>55</v>
      </c>
      <c r="AQ10" s="80">
        <f t="shared" si="11"/>
        <v>55</v>
      </c>
      <c r="AR10" s="80">
        <f t="shared" si="11"/>
        <v>50</v>
      </c>
      <c r="AW10" s="80">
        <f>AW9-contact_verhoogd</f>
        <v>45</v>
      </c>
      <c r="AY10" s="80">
        <f>AY9-contact_verhoogd</f>
        <v>55</v>
      </c>
    </row>
    <row r="11" spans="1:53" s="323" customFormat="1">
      <c r="A11" s="5"/>
      <c r="B11" s="360" t="s">
        <v>20</v>
      </c>
      <c r="C11" s="329" t="str">
        <f>VLOOKUP(B11,lokalentabel,4,FALSE)</f>
        <v>normaal</v>
      </c>
      <c r="D11" s="311"/>
      <c r="E11" s="311"/>
      <c r="F11" s="6">
        <f t="shared" ref="F11:J11" si="12">VLOOKUP(F$5,kruis_contact,MATCH($C11,contact_zendlokaal,0)+1,FALSE)</f>
        <v>60</v>
      </c>
      <c r="G11" s="6">
        <f t="shared" si="12"/>
        <v>60</v>
      </c>
      <c r="H11" s="6">
        <f t="shared" si="12"/>
        <v>55</v>
      </c>
      <c r="I11" s="6">
        <f t="shared" si="12"/>
        <v>55</v>
      </c>
      <c r="J11" s="6">
        <f t="shared" si="12"/>
        <v>50</v>
      </c>
      <c r="K11" s="6">
        <f t="shared" ref="K11:Q11" si="13">VLOOKUP(K$5,kruis_contact,MATCH($C11,contact_zendlokaal,0)+1,FALSE)</f>
        <v>60</v>
      </c>
      <c r="L11" s="6" t="str">
        <f t="shared" si="13"/>
        <v>geen eis</v>
      </c>
      <c r="M11" s="6" t="str">
        <f t="shared" si="13"/>
        <v>geen eis</v>
      </c>
      <c r="N11" s="6" t="str">
        <f t="shared" si="13"/>
        <v>geen eis</v>
      </c>
      <c r="O11" s="6" t="str">
        <f t="shared" si="13"/>
        <v>geen eis</v>
      </c>
      <c r="P11" s="6" t="str">
        <f t="shared" si="13"/>
        <v>geen eis</v>
      </c>
      <c r="Q11" s="6" t="str">
        <f t="shared" si="13"/>
        <v>geen eis</v>
      </c>
      <c r="R11" s="6"/>
      <c r="S11" s="6"/>
      <c r="T11" s="6">
        <f t="shared" ref="T11:AB11" si="14">VLOOKUP(T$5,kruis_contact,MATCH($C11,contact_zendlokaal,0)+1,FALSE)</f>
        <v>55</v>
      </c>
      <c r="U11" s="6">
        <f t="shared" si="14"/>
        <v>55</v>
      </c>
      <c r="V11" s="6">
        <f t="shared" si="14"/>
        <v>50</v>
      </c>
      <c r="W11" s="6">
        <f t="shared" si="14"/>
        <v>55</v>
      </c>
      <c r="X11" s="6">
        <f t="shared" si="14"/>
        <v>50</v>
      </c>
      <c r="Y11" s="293">
        <f t="shared" si="14"/>
        <v>50</v>
      </c>
      <c r="Z11" s="322">
        <f t="shared" si="14"/>
        <v>50</v>
      </c>
      <c r="AA11" s="6" t="str">
        <f t="shared" si="14"/>
        <v>geen eis</v>
      </c>
      <c r="AB11" s="6">
        <f t="shared" si="14"/>
        <v>60</v>
      </c>
      <c r="AC11" s="6">
        <f t="shared" ref="AC11:AR11" si="15">VLOOKUP(AC$5,kruis_contact,MATCH($C11,contact_zendlokaal,0)+1,FALSE)</f>
        <v>55</v>
      </c>
      <c r="AD11" s="6">
        <f t="shared" si="15"/>
        <v>55</v>
      </c>
      <c r="AE11" s="6">
        <f t="shared" si="15"/>
        <v>55</v>
      </c>
      <c r="AF11" s="6" t="str">
        <f t="shared" si="15"/>
        <v>geen eis</v>
      </c>
      <c r="AG11" s="6">
        <f t="shared" si="15"/>
        <v>60</v>
      </c>
      <c r="AH11" s="6">
        <f t="shared" si="15"/>
        <v>55</v>
      </c>
      <c r="AI11" s="6" t="str">
        <f t="shared" si="15"/>
        <v>geen eis</v>
      </c>
      <c r="AJ11" s="6">
        <f t="shared" si="15"/>
        <v>55</v>
      </c>
      <c r="AK11" s="6">
        <f t="shared" si="15"/>
        <v>55</v>
      </c>
      <c r="AL11" s="6">
        <f t="shared" si="15"/>
        <v>55</v>
      </c>
      <c r="AM11" s="6">
        <f t="shared" si="15"/>
        <v>60</v>
      </c>
      <c r="AN11" s="6">
        <f t="shared" si="15"/>
        <v>60</v>
      </c>
      <c r="AO11" s="6">
        <f t="shared" si="15"/>
        <v>50</v>
      </c>
      <c r="AP11" s="6">
        <f t="shared" si="15"/>
        <v>60</v>
      </c>
      <c r="AQ11" s="6">
        <f t="shared" si="15"/>
        <v>60</v>
      </c>
      <c r="AR11" s="6">
        <f t="shared" si="15"/>
        <v>55</v>
      </c>
      <c r="AS11" s="6" t="str">
        <f>VLOOKUP(AS$5,kruis_contact,MATCH($C11,contact_zendlokaal,0)+1,FALSE)</f>
        <v>geen eis</v>
      </c>
      <c r="AT11" s="6"/>
      <c r="AU11" s="6"/>
      <c r="AV11" s="6" t="str">
        <f t="shared" ref="AV11:BA11" si="16">VLOOKUP(AV$5,kruis_contact,MATCH($C11,contact_zendlokaal,0)+1,FALSE)</f>
        <v>geen eis</v>
      </c>
      <c r="AW11" s="6">
        <f t="shared" si="16"/>
        <v>50</v>
      </c>
      <c r="AX11" s="6" t="str">
        <f t="shared" si="16"/>
        <v>geen eis</v>
      </c>
      <c r="AY11" s="6">
        <f t="shared" si="16"/>
        <v>60</v>
      </c>
      <c r="AZ11" s="6" t="str">
        <f t="shared" si="16"/>
        <v>geen eis</v>
      </c>
      <c r="BA11" s="6" t="str">
        <f t="shared" si="16"/>
        <v>geen eis</v>
      </c>
    </row>
    <row r="12" spans="1:53">
      <c r="A12" s="5"/>
      <c r="B12" s="360"/>
      <c r="C12" s="330"/>
      <c r="D12" s="30"/>
      <c r="E12" s="30"/>
      <c r="F12" s="80">
        <f t="shared" ref="F12:J12" si="17">F11-contact_verhoogd</f>
        <v>55</v>
      </c>
      <c r="G12" s="80">
        <f t="shared" si="17"/>
        <v>55</v>
      </c>
      <c r="H12" s="80">
        <f t="shared" si="17"/>
        <v>50</v>
      </c>
      <c r="I12" s="80">
        <f t="shared" si="17"/>
        <v>50</v>
      </c>
      <c r="J12" s="80">
        <f t="shared" si="17"/>
        <v>45</v>
      </c>
      <c r="K12" s="80">
        <f>K11-contact_verhoogd</f>
        <v>55</v>
      </c>
      <c r="L12" s="80"/>
      <c r="M12" s="80"/>
      <c r="N12" s="80"/>
      <c r="O12" s="80"/>
      <c r="P12" s="80"/>
      <c r="Q12" s="80"/>
      <c r="R12" s="80"/>
      <c r="S12" s="80"/>
      <c r="T12" s="80">
        <f t="shared" ref="T12:Z12" si="18">T11-contact_verhoogd</f>
        <v>50</v>
      </c>
      <c r="U12" s="80">
        <f t="shared" si="18"/>
        <v>50</v>
      </c>
      <c r="V12" s="80">
        <f t="shared" si="18"/>
        <v>45</v>
      </c>
      <c r="W12" s="80">
        <f t="shared" si="18"/>
        <v>50</v>
      </c>
      <c r="X12" s="80">
        <f t="shared" ref="X12" si="19">X11-contact_verhoogd</f>
        <v>45</v>
      </c>
      <c r="Y12" s="290">
        <f t="shared" si="18"/>
        <v>45</v>
      </c>
      <c r="Z12" s="296">
        <f t="shared" si="18"/>
        <v>45</v>
      </c>
      <c r="AA12" s="33"/>
      <c r="AB12" s="80">
        <f>AB11-contact_verhoogd</f>
        <v>55</v>
      </c>
      <c r="AC12" s="80">
        <f>AC11-contact_verhoogd</f>
        <v>50</v>
      </c>
      <c r="AD12" s="80">
        <f>AD11-contact_verhoogd</f>
        <v>50</v>
      </c>
      <c r="AE12" s="80">
        <f>AE11-contact_verhoogd</f>
        <v>50</v>
      </c>
      <c r="AF12" s="33"/>
      <c r="AG12" s="80">
        <f>AG11-contact_verhoogd</f>
        <v>55</v>
      </c>
      <c r="AH12" s="80">
        <f>AH11-contact_verhoogd</f>
        <v>50</v>
      </c>
      <c r="AI12" s="33"/>
      <c r="AJ12" s="80">
        <f t="shared" ref="AJ12:AR12" si="20">AJ11-contact_verhoogd</f>
        <v>50</v>
      </c>
      <c r="AK12" s="80">
        <f t="shared" si="20"/>
        <v>50</v>
      </c>
      <c r="AL12" s="80">
        <f t="shared" si="20"/>
        <v>50</v>
      </c>
      <c r="AM12" s="80">
        <f t="shared" si="20"/>
        <v>55</v>
      </c>
      <c r="AN12" s="80">
        <f t="shared" si="20"/>
        <v>55</v>
      </c>
      <c r="AO12" s="80">
        <f t="shared" si="20"/>
        <v>45</v>
      </c>
      <c r="AP12" s="80">
        <f t="shared" si="20"/>
        <v>55</v>
      </c>
      <c r="AQ12" s="80">
        <f t="shared" si="20"/>
        <v>55</v>
      </c>
      <c r="AR12" s="80">
        <f t="shared" si="20"/>
        <v>50</v>
      </c>
      <c r="AW12" s="80">
        <f>AW11-contact_verhoogd</f>
        <v>45</v>
      </c>
      <c r="AY12" s="80">
        <f>AY11-contact_verhoogd</f>
        <v>55</v>
      </c>
    </row>
    <row r="13" spans="1:53" s="323" customFormat="1">
      <c r="A13" s="5"/>
      <c r="B13" s="360" t="s">
        <v>21</v>
      </c>
      <c r="C13" s="329" t="str">
        <f>VLOOKUP(B13,lokalentabel,4,FALSE)</f>
        <v>normaal</v>
      </c>
      <c r="D13" s="311"/>
      <c r="E13" s="311"/>
      <c r="F13" s="6">
        <f t="shared" ref="F13:J13" si="21">VLOOKUP(F$5,kruis_contact,MATCH($C13,contact_zendlokaal,0)+1,FALSE)</f>
        <v>60</v>
      </c>
      <c r="G13" s="6">
        <f t="shared" si="21"/>
        <v>60</v>
      </c>
      <c r="H13" s="6">
        <f t="shared" si="21"/>
        <v>55</v>
      </c>
      <c r="I13" s="6">
        <f t="shared" si="21"/>
        <v>55</v>
      </c>
      <c r="J13" s="6">
        <f t="shared" si="21"/>
        <v>50</v>
      </c>
      <c r="K13" s="6">
        <f t="shared" ref="K13:Q13" si="22">VLOOKUP(K$5,kruis_contact,MATCH($C13,contact_zendlokaal,0)+1,FALSE)</f>
        <v>60</v>
      </c>
      <c r="L13" s="6" t="str">
        <f t="shared" si="22"/>
        <v>geen eis</v>
      </c>
      <c r="M13" s="6" t="str">
        <f t="shared" si="22"/>
        <v>geen eis</v>
      </c>
      <c r="N13" s="6" t="str">
        <f t="shared" si="22"/>
        <v>geen eis</v>
      </c>
      <c r="O13" s="6" t="str">
        <f t="shared" si="22"/>
        <v>geen eis</v>
      </c>
      <c r="P13" s="6" t="str">
        <f t="shared" si="22"/>
        <v>geen eis</v>
      </c>
      <c r="Q13" s="6" t="str">
        <f t="shared" si="22"/>
        <v>geen eis</v>
      </c>
      <c r="R13" s="6"/>
      <c r="S13" s="6"/>
      <c r="T13" s="6">
        <f t="shared" ref="T13:AB13" si="23">VLOOKUP(T$5,kruis_contact,MATCH($C13,contact_zendlokaal,0)+1,FALSE)</f>
        <v>55</v>
      </c>
      <c r="U13" s="6">
        <f t="shared" si="23"/>
        <v>55</v>
      </c>
      <c r="V13" s="6">
        <f t="shared" si="23"/>
        <v>50</v>
      </c>
      <c r="W13" s="6">
        <f t="shared" si="23"/>
        <v>55</v>
      </c>
      <c r="X13" s="6">
        <f t="shared" si="23"/>
        <v>50</v>
      </c>
      <c r="Y13" s="293">
        <f t="shared" si="23"/>
        <v>50</v>
      </c>
      <c r="Z13" s="322">
        <f t="shared" si="23"/>
        <v>50</v>
      </c>
      <c r="AA13" s="6" t="str">
        <f t="shared" si="23"/>
        <v>geen eis</v>
      </c>
      <c r="AB13" s="6">
        <f t="shared" si="23"/>
        <v>60</v>
      </c>
      <c r="AC13" s="6">
        <f t="shared" ref="AC13:AR13" si="24">VLOOKUP(AC$5,kruis_contact,MATCH($C13,contact_zendlokaal,0)+1,FALSE)</f>
        <v>55</v>
      </c>
      <c r="AD13" s="6">
        <f t="shared" si="24"/>
        <v>55</v>
      </c>
      <c r="AE13" s="6">
        <f t="shared" si="24"/>
        <v>55</v>
      </c>
      <c r="AF13" s="6" t="str">
        <f t="shared" si="24"/>
        <v>geen eis</v>
      </c>
      <c r="AG13" s="6">
        <f t="shared" si="24"/>
        <v>60</v>
      </c>
      <c r="AH13" s="6">
        <f t="shared" si="24"/>
        <v>55</v>
      </c>
      <c r="AI13" s="6" t="str">
        <f t="shared" si="24"/>
        <v>geen eis</v>
      </c>
      <c r="AJ13" s="6">
        <f t="shared" si="24"/>
        <v>55</v>
      </c>
      <c r="AK13" s="6">
        <f t="shared" si="24"/>
        <v>55</v>
      </c>
      <c r="AL13" s="6">
        <f t="shared" si="24"/>
        <v>55</v>
      </c>
      <c r="AM13" s="6">
        <f t="shared" si="24"/>
        <v>60</v>
      </c>
      <c r="AN13" s="6">
        <f t="shared" si="24"/>
        <v>60</v>
      </c>
      <c r="AO13" s="6">
        <f t="shared" si="24"/>
        <v>50</v>
      </c>
      <c r="AP13" s="6">
        <f t="shared" si="24"/>
        <v>60</v>
      </c>
      <c r="AQ13" s="6">
        <f t="shared" si="24"/>
        <v>60</v>
      </c>
      <c r="AR13" s="6">
        <f t="shared" si="24"/>
        <v>55</v>
      </c>
      <c r="AS13" s="6" t="str">
        <f>VLOOKUP(AS$5,kruis_contact,MATCH($C13,contact_zendlokaal,0)+1,FALSE)</f>
        <v>geen eis</v>
      </c>
      <c r="AT13" s="6"/>
      <c r="AU13" s="6"/>
      <c r="AV13" s="6" t="str">
        <f t="shared" ref="AV13:BA13" si="25">VLOOKUP(AV$5,kruis_contact,MATCH($C13,contact_zendlokaal,0)+1,FALSE)</f>
        <v>geen eis</v>
      </c>
      <c r="AW13" s="6">
        <f t="shared" si="25"/>
        <v>50</v>
      </c>
      <c r="AX13" s="6" t="str">
        <f t="shared" si="25"/>
        <v>geen eis</v>
      </c>
      <c r="AY13" s="6">
        <f t="shared" si="25"/>
        <v>60</v>
      </c>
      <c r="AZ13" s="6" t="str">
        <f t="shared" si="25"/>
        <v>geen eis</v>
      </c>
      <c r="BA13" s="6" t="str">
        <f t="shared" si="25"/>
        <v>geen eis</v>
      </c>
    </row>
    <row r="14" spans="1:53">
      <c r="A14" s="5"/>
      <c r="B14" s="360"/>
      <c r="C14" s="330"/>
      <c r="D14" s="30"/>
      <c r="E14" s="30"/>
      <c r="F14" s="80">
        <f t="shared" ref="F14:J14" si="26">F13-contact_verhoogd</f>
        <v>55</v>
      </c>
      <c r="G14" s="80">
        <f t="shared" si="26"/>
        <v>55</v>
      </c>
      <c r="H14" s="80">
        <f t="shared" si="26"/>
        <v>50</v>
      </c>
      <c r="I14" s="80">
        <f t="shared" si="26"/>
        <v>50</v>
      </c>
      <c r="J14" s="80">
        <f t="shared" si="26"/>
        <v>45</v>
      </c>
      <c r="K14" s="80">
        <f>K13-contact_verhoogd</f>
        <v>55</v>
      </c>
      <c r="L14" s="80"/>
      <c r="M14" s="80"/>
      <c r="N14" s="80"/>
      <c r="O14" s="80"/>
      <c r="P14" s="80"/>
      <c r="Q14" s="80"/>
      <c r="R14" s="80"/>
      <c r="S14" s="80"/>
      <c r="T14" s="80">
        <f t="shared" ref="T14:Z14" si="27">T13-contact_verhoogd</f>
        <v>50</v>
      </c>
      <c r="U14" s="80">
        <f t="shared" si="27"/>
        <v>50</v>
      </c>
      <c r="V14" s="80">
        <f t="shared" si="27"/>
        <v>45</v>
      </c>
      <c r="W14" s="80">
        <f t="shared" si="27"/>
        <v>50</v>
      </c>
      <c r="X14" s="80">
        <f t="shared" ref="X14" si="28">X13-contact_verhoogd</f>
        <v>45</v>
      </c>
      <c r="Y14" s="290">
        <f t="shared" si="27"/>
        <v>45</v>
      </c>
      <c r="Z14" s="296">
        <f t="shared" si="27"/>
        <v>45</v>
      </c>
      <c r="AA14" s="33"/>
      <c r="AB14" s="80">
        <f>AB13-contact_verhoogd</f>
        <v>55</v>
      </c>
      <c r="AC14" s="80">
        <f>AC13-contact_verhoogd</f>
        <v>50</v>
      </c>
      <c r="AD14" s="80">
        <f>AD13-contact_verhoogd</f>
        <v>50</v>
      </c>
      <c r="AE14" s="80">
        <f>AE13-contact_verhoogd</f>
        <v>50</v>
      </c>
      <c r="AF14" s="33"/>
      <c r="AG14" s="80">
        <f>AG13-contact_verhoogd</f>
        <v>55</v>
      </c>
      <c r="AH14" s="80">
        <f>AH13-contact_verhoogd</f>
        <v>50</v>
      </c>
      <c r="AI14" s="33"/>
      <c r="AJ14" s="80">
        <f t="shared" ref="AJ14:AR14" si="29">AJ13-contact_verhoogd</f>
        <v>50</v>
      </c>
      <c r="AK14" s="80">
        <f t="shared" si="29"/>
        <v>50</v>
      </c>
      <c r="AL14" s="80">
        <f t="shared" si="29"/>
        <v>50</v>
      </c>
      <c r="AM14" s="80">
        <f t="shared" si="29"/>
        <v>55</v>
      </c>
      <c r="AN14" s="80">
        <f t="shared" si="29"/>
        <v>55</v>
      </c>
      <c r="AO14" s="80">
        <f t="shared" si="29"/>
        <v>45</v>
      </c>
      <c r="AP14" s="80">
        <f t="shared" si="29"/>
        <v>55</v>
      </c>
      <c r="AQ14" s="80">
        <f t="shared" si="29"/>
        <v>55</v>
      </c>
      <c r="AR14" s="80">
        <f t="shared" si="29"/>
        <v>50</v>
      </c>
      <c r="AW14" s="80">
        <f>AW13-contact_verhoogd</f>
        <v>45</v>
      </c>
      <c r="AY14" s="80">
        <f>AY13-contact_verhoogd</f>
        <v>55</v>
      </c>
    </row>
    <row r="15" spans="1:53" s="323" customFormat="1">
      <c r="A15" s="5"/>
      <c r="B15" s="360" t="s">
        <v>23</v>
      </c>
      <c r="C15" s="329" t="str">
        <f>VLOOKUP(B15,lokalentabel,4,FALSE)</f>
        <v>normaal</v>
      </c>
      <c r="D15" s="311"/>
      <c r="E15" s="311"/>
      <c r="F15" s="6">
        <f t="shared" ref="F15:J15" si="30">VLOOKUP(F$5,kruis_contact,MATCH($C15,contact_zendlokaal,0)+1,FALSE)</f>
        <v>60</v>
      </c>
      <c r="G15" s="6">
        <f t="shared" si="30"/>
        <v>60</v>
      </c>
      <c r="H15" s="6">
        <f t="shared" si="30"/>
        <v>55</v>
      </c>
      <c r="I15" s="6">
        <f t="shared" si="30"/>
        <v>55</v>
      </c>
      <c r="J15" s="6">
        <f t="shared" si="30"/>
        <v>50</v>
      </c>
      <c r="K15" s="6">
        <f t="shared" ref="K15:Q15" si="31">VLOOKUP(K$5,kruis_contact,MATCH($C15,contact_zendlokaal,0)+1,FALSE)</f>
        <v>60</v>
      </c>
      <c r="L15" s="6" t="str">
        <f t="shared" si="31"/>
        <v>geen eis</v>
      </c>
      <c r="M15" s="6" t="str">
        <f t="shared" si="31"/>
        <v>geen eis</v>
      </c>
      <c r="N15" s="6" t="str">
        <f t="shared" si="31"/>
        <v>geen eis</v>
      </c>
      <c r="O15" s="6" t="str">
        <f t="shared" si="31"/>
        <v>geen eis</v>
      </c>
      <c r="P15" s="6" t="str">
        <f t="shared" si="31"/>
        <v>geen eis</v>
      </c>
      <c r="Q15" s="6" t="str">
        <f t="shared" si="31"/>
        <v>geen eis</v>
      </c>
      <c r="R15" s="6"/>
      <c r="S15" s="6"/>
      <c r="T15" s="6">
        <f t="shared" ref="T15:AB15" si="32">VLOOKUP(T$5,kruis_contact,MATCH($C15,contact_zendlokaal,0)+1,FALSE)</f>
        <v>55</v>
      </c>
      <c r="U15" s="6">
        <f t="shared" si="32"/>
        <v>55</v>
      </c>
      <c r="V15" s="6">
        <f t="shared" si="32"/>
        <v>50</v>
      </c>
      <c r="W15" s="6">
        <f t="shared" si="32"/>
        <v>55</v>
      </c>
      <c r="X15" s="6">
        <f t="shared" si="32"/>
        <v>50</v>
      </c>
      <c r="Y15" s="293">
        <f t="shared" si="32"/>
        <v>50</v>
      </c>
      <c r="Z15" s="322">
        <f t="shared" si="32"/>
        <v>50</v>
      </c>
      <c r="AA15" s="6" t="str">
        <f t="shared" si="32"/>
        <v>geen eis</v>
      </c>
      <c r="AB15" s="6">
        <f t="shared" si="32"/>
        <v>60</v>
      </c>
      <c r="AC15" s="6">
        <f t="shared" ref="AC15:AR15" si="33">VLOOKUP(AC$5,kruis_contact,MATCH($C15,contact_zendlokaal,0)+1,FALSE)</f>
        <v>55</v>
      </c>
      <c r="AD15" s="6">
        <f t="shared" si="33"/>
        <v>55</v>
      </c>
      <c r="AE15" s="6">
        <f t="shared" si="33"/>
        <v>55</v>
      </c>
      <c r="AF15" s="6" t="str">
        <f t="shared" si="33"/>
        <v>geen eis</v>
      </c>
      <c r="AG15" s="6">
        <f t="shared" si="33"/>
        <v>60</v>
      </c>
      <c r="AH15" s="6">
        <f t="shared" si="33"/>
        <v>55</v>
      </c>
      <c r="AI15" s="6" t="str">
        <f t="shared" si="33"/>
        <v>geen eis</v>
      </c>
      <c r="AJ15" s="6">
        <f t="shared" si="33"/>
        <v>55</v>
      </c>
      <c r="AK15" s="6">
        <f t="shared" si="33"/>
        <v>55</v>
      </c>
      <c r="AL15" s="6">
        <f t="shared" si="33"/>
        <v>55</v>
      </c>
      <c r="AM15" s="6">
        <f t="shared" si="33"/>
        <v>60</v>
      </c>
      <c r="AN15" s="6">
        <f t="shared" si="33"/>
        <v>60</v>
      </c>
      <c r="AO15" s="6">
        <f t="shared" si="33"/>
        <v>50</v>
      </c>
      <c r="AP15" s="6">
        <f t="shared" si="33"/>
        <v>60</v>
      </c>
      <c r="AQ15" s="6">
        <f t="shared" si="33"/>
        <v>60</v>
      </c>
      <c r="AR15" s="6">
        <f t="shared" si="33"/>
        <v>55</v>
      </c>
      <c r="AS15" s="6" t="str">
        <f>VLOOKUP(AS$5,kruis_contact,MATCH($C15,contact_zendlokaal,0)+1,FALSE)</f>
        <v>geen eis</v>
      </c>
      <c r="AT15" s="6"/>
      <c r="AU15" s="6"/>
      <c r="AV15" s="6" t="str">
        <f t="shared" ref="AV15:BA15" si="34">VLOOKUP(AV$5,kruis_contact,MATCH($C15,contact_zendlokaal,0)+1,FALSE)</f>
        <v>geen eis</v>
      </c>
      <c r="AW15" s="6">
        <f t="shared" si="34"/>
        <v>50</v>
      </c>
      <c r="AX15" s="6" t="str">
        <f t="shared" si="34"/>
        <v>geen eis</v>
      </c>
      <c r="AY15" s="6">
        <f t="shared" si="34"/>
        <v>60</v>
      </c>
      <c r="AZ15" s="6" t="str">
        <f t="shared" si="34"/>
        <v>geen eis</v>
      </c>
      <c r="BA15" s="6" t="str">
        <f t="shared" si="34"/>
        <v>geen eis</v>
      </c>
    </row>
    <row r="16" spans="1:53">
      <c r="A16" s="5"/>
      <c r="B16" s="360"/>
      <c r="C16" s="330"/>
      <c r="D16" s="30"/>
      <c r="E16" s="30"/>
      <c r="F16" s="80">
        <f t="shared" ref="F16:J16" si="35">F15-contact_verhoogd</f>
        <v>55</v>
      </c>
      <c r="G16" s="80">
        <f t="shared" si="35"/>
        <v>55</v>
      </c>
      <c r="H16" s="80">
        <f t="shared" si="35"/>
        <v>50</v>
      </c>
      <c r="I16" s="80">
        <f t="shared" si="35"/>
        <v>50</v>
      </c>
      <c r="J16" s="80">
        <f t="shared" si="35"/>
        <v>45</v>
      </c>
      <c r="K16" s="80">
        <f>K15-contact_verhoogd</f>
        <v>55</v>
      </c>
      <c r="L16" s="80"/>
      <c r="M16" s="80"/>
      <c r="N16" s="80"/>
      <c r="O16" s="80"/>
      <c r="P16" s="80"/>
      <c r="Q16" s="80"/>
      <c r="R16" s="80"/>
      <c r="S16" s="80"/>
      <c r="T16" s="80">
        <f t="shared" ref="T16:Z16" si="36">T15-contact_verhoogd</f>
        <v>50</v>
      </c>
      <c r="U16" s="80">
        <f t="shared" si="36"/>
        <v>50</v>
      </c>
      <c r="V16" s="80">
        <f t="shared" si="36"/>
        <v>45</v>
      </c>
      <c r="W16" s="80">
        <f t="shared" si="36"/>
        <v>50</v>
      </c>
      <c r="X16" s="80">
        <f t="shared" ref="X16" si="37">X15-contact_verhoogd</f>
        <v>45</v>
      </c>
      <c r="Y16" s="290">
        <f t="shared" si="36"/>
        <v>45</v>
      </c>
      <c r="Z16" s="296">
        <f t="shared" si="36"/>
        <v>45</v>
      </c>
      <c r="AA16" s="33"/>
      <c r="AB16" s="80">
        <f>AB15-contact_verhoogd</f>
        <v>55</v>
      </c>
      <c r="AC16" s="80">
        <f>AC15-contact_verhoogd</f>
        <v>50</v>
      </c>
      <c r="AD16" s="80">
        <f>AD15-contact_verhoogd</f>
        <v>50</v>
      </c>
      <c r="AE16" s="80">
        <f>AE15-contact_verhoogd</f>
        <v>50</v>
      </c>
      <c r="AF16" s="33"/>
      <c r="AG16" s="80">
        <f>AG15-contact_verhoogd</f>
        <v>55</v>
      </c>
      <c r="AH16" s="80">
        <f>AH15-contact_verhoogd</f>
        <v>50</v>
      </c>
      <c r="AI16" s="33"/>
      <c r="AJ16" s="80">
        <f t="shared" ref="AJ16:AR16" si="38">AJ15-contact_verhoogd</f>
        <v>50</v>
      </c>
      <c r="AK16" s="80">
        <f t="shared" si="38"/>
        <v>50</v>
      </c>
      <c r="AL16" s="80">
        <f t="shared" si="38"/>
        <v>50</v>
      </c>
      <c r="AM16" s="80">
        <f t="shared" si="38"/>
        <v>55</v>
      </c>
      <c r="AN16" s="80">
        <f t="shared" si="38"/>
        <v>55</v>
      </c>
      <c r="AO16" s="80">
        <f t="shared" si="38"/>
        <v>45</v>
      </c>
      <c r="AP16" s="80">
        <f t="shared" si="38"/>
        <v>55</v>
      </c>
      <c r="AQ16" s="80">
        <f t="shared" si="38"/>
        <v>55</v>
      </c>
      <c r="AR16" s="80">
        <f t="shared" si="38"/>
        <v>50</v>
      </c>
      <c r="AW16" s="80">
        <f>AW15-contact_verhoogd</f>
        <v>45</v>
      </c>
      <c r="AY16" s="80">
        <f>AY15-contact_verhoogd</f>
        <v>55</v>
      </c>
    </row>
    <row r="17" spans="1:53" s="323" customFormat="1">
      <c r="A17" s="5"/>
      <c r="B17" s="360" t="s">
        <v>24</v>
      </c>
      <c r="C17" s="329" t="str">
        <f>VLOOKUP(B17,lokalentabel,4,FALSE)</f>
        <v>laag</v>
      </c>
      <c r="D17" s="311"/>
      <c r="E17" s="311"/>
      <c r="F17" s="6">
        <f t="shared" ref="F17:J17" si="39">VLOOKUP(F$5,kruis_contact,MATCH($C17,contact_zendlokaal,0)+1,FALSE)</f>
        <v>65</v>
      </c>
      <c r="G17" s="6">
        <f t="shared" si="39"/>
        <v>65</v>
      </c>
      <c r="H17" s="6">
        <f t="shared" si="39"/>
        <v>60</v>
      </c>
      <c r="I17" s="6">
        <f t="shared" si="39"/>
        <v>60</v>
      </c>
      <c r="J17" s="6">
        <f t="shared" si="39"/>
        <v>55</v>
      </c>
      <c r="K17" s="6">
        <f t="shared" ref="K17:Q17" si="40">VLOOKUP(K$5,kruis_contact,MATCH($C17,contact_zendlokaal,0)+1,FALSE)</f>
        <v>65</v>
      </c>
      <c r="L17" s="6" t="str">
        <f t="shared" si="40"/>
        <v>geen eis</v>
      </c>
      <c r="M17" s="6" t="str">
        <f t="shared" si="40"/>
        <v>geen eis</v>
      </c>
      <c r="N17" s="6" t="str">
        <f t="shared" si="40"/>
        <v>geen eis</v>
      </c>
      <c r="O17" s="6" t="str">
        <f t="shared" si="40"/>
        <v>geen eis</v>
      </c>
      <c r="P17" s="6" t="str">
        <f t="shared" si="40"/>
        <v>geen eis</v>
      </c>
      <c r="Q17" s="6" t="str">
        <f t="shared" si="40"/>
        <v>geen eis</v>
      </c>
      <c r="R17" s="6"/>
      <c r="S17" s="6"/>
      <c r="T17" s="6">
        <f t="shared" ref="T17:AB17" si="41">VLOOKUP(T$5,kruis_contact,MATCH($C17,contact_zendlokaal,0)+1,FALSE)</f>
        <v>60</v>
      </c>
      <c r="U17" s="6">
        <f t="shared" si="41"/>
        <v>60</v>
      </c>
      <c r="V17" s="6">
        <f t="shared" si="41"/>
        <v>55</v>
      </c>
      <c r="W17" s="6">
        <f t="shared" si="41"/>
        <v>60</v>
      </c>
      <c r="X17" s="6">
        <f t="shared" si="41"/>
        <v>55</v>
      </c>
      <c r="Y17" s="293">
        <f t="shared" si="41"/>
        <v>55</v>
      </c>
      <c r="Z17" s="322">
        <f t="shared" si="41"/>
        <v>55</v>
      </c>
      <c r="AA17" s="6" t="str">
        <f t="shared" si="41"/>
        <v>geen eis</v>
      </c>
      <c r="AB17" s="6">
        <f t="shared" si="41"/>
        <v>65</v>
      </c>
      <c r="AC17" s="6">
        <f t="shared" ref="AC17:AR17" si="42">VLOOKUP(AC$5,kruis_contact,MATCH($C17,contact_zendlokaal,0)+1,FALSE)</f>
        <v>60</v>
      </c>
      <c r="AD17" s="6">
        <f t="shared" si="42"/>
        <v>60</v>
      </c>
      <c r="AE17" s="6">
        <f t="shared" si="42"/>
        <v>60</v>
      </c>
      <c r="AF17" s="6" t="str">
        <f t="shared" si="42"/>
        <v>geen eis</v>
      </c>
      <c r="AG17" s="6">
        <f t="shared" si="42"/>
        <v>65</v>
      </c>
      <c r="AH17" s="6">
        <f t="shared" si="42"/>
        <v>60</v>
      </c>
      <c r="AI17" s="6" t="str">
        <f t="shared" si="42"/>
        <v>geen eis</v>
      </c>
      <c r="AJ17" s="6">
        <f t="shared" si="42"/>
        <v>60</v>
      </c>
      <c r="AK17" s="6">
        <f t="shared" si="42"/>
        <v>60</v>
      </c>
      <c r="AL17" s="6">
        <f t="shared" si="42"/>
        <v>60</v>
      </c>
      <c r="AM17" s="6">
        <f t="shared" si="42"/>
        <v>65</v>
      </c>
      <c r="AN17" s="6">
        <f t="shared" si="42"/>
        <v>65</v>
      </c>
      <c r="AO17" s="6">
        <f t="shared" si="42"/>
        <v>55</v>
      </c>
      <c r="AP17" s="6">
        <f t="shared" si="42"/>
        <v>65</v>
      </c>
      <c r="AQ17" s="6">
        <f t="shared" si="42"/>
        <v>65</v>
      </c>
      <c r="AR17" s="6">
        <f t="shared" si="42"/>
        <v>60</v>
      </c>
      <c r="AS17" s="6" t="str">
        <f>VLOOKUP(AS$5,kruis_contact,MATCH($C17,contact_zendlokaal,0)+1,FALSE)</f>
        <v>geen eis</v>
      </c>
      <c r="AT17" s="6"/>
      <c r="AU17" s="6"/>
      <c r="AV17" s="6" t="str">
        <f t="shared" ref="AV17:BA17" si="43">VLOOKUP(AV$5,kruis_contact,MATCH($C17,contact_zendlokaal,0)+1,FALSE)</f>
        <v>geen eis</v>
      </c>
      <c r="AW17" s="6">
        <f t="shared" si="43"/>
        <v>55</v>
      </c>
      <c r="AX17" s="6" t="str">
        <f t="shared" si="43"/>
        <v>geen eis</v>
      </c>
      <c r="AY17" s="6">
        <f t="shared" si="43"/>
        <v>65</v>
      </c>
      <c r="AZ17" s="6" t="str">
        <f t="shared" si="43"/>
        <v>geen eis</v>
      </c>
      <c r="BA17" s="6" t="str">
        <f t="shared" si="43"/>
        <v>geen eis</v>
      </c>
    </row>
    <row r="18" spans="1:53">
      <c r="A18" s="5"/>
      <c r="B18" s="360"/>
      <c r="C18" s="330"/>
      <c r="D18" s="30"/>
      <c r="E18" s="30"/>
      <c r="F18" s="80">
        <f t="shared" ref="F18:J18" si="44">F17-contact_verhoogd</f>
        <v>60</v>
      </c>
      <c r="G18" s="80">
        <f t="shared" si="44"/>
        <v>60</v>
      </c>
      <c r="H18" s="80">
        <f t="shared" si="44"/>
        <v>55</v>
      </c>
      <c r="I18" s="80">
        <f t="shared" si="44"/>
        <v>55</v>
      </c>
      <c r="J18" s="80">
        <f t="shared" si="44"/>
        <v>50</v>
      </c>
      <c r="K18" s="80">
        <f>K17-contact_verhoogd</f>
        <v>60</v>
      </c>
      <c r="L18" s="80"/>
      <c r="M18" s="80"/>
      <c r="N18" s="80"/>
      <c r="O18" s="80"/>
      <c r="P18" s="80"/>
      <c r="Q18" s="80"/>
      <c r="R18" s="80"/>
      <c r="S18" s="80"/>
      <c r="T18" s="80">
        <f t="shared" ref="T18:Z18" si="45">T17-contact_verhoogd</f>
        <v>55</v>
      </c>
      <c r="U18" s="80">
        <f t="shared" si="45"/>
        <v>55</v>
      </c>
      <c r="V18" s="80">
        <f t="shared" si="45"/>
        <v>50</v>
      </c>
      <c r="W18" s="80">
        <f t="shared" si="45"/>
        <v>55</v>
      </c>
      <c r="X18" s="80">
        <f t="shared" ref="X18" si="46">X17-contact_verhoogd</f>
        <v>50</v>
      </c>
      <c r="Y18" s="290">
        <f t="shared" si="45"/>
        <v>50</v>
      </c>
      <c r="Z18" s="296">
        <f t="shared" si="45"/>
        <v>50</v>
      </c>
      <c r="AA18" s="33"/>
      <c r="AB18" s="80">
        <f>AB17-contact_verhoogd</f>
        <v>60</v>
      </c>
      <c r="AC18" s="80">
        <f>AC17-contact_verhoogd</f>
        <v>55</v>
      </c>
      <c r="AD18" s="80">
        <f>AD17-contact_verhoogd</f>
        <v>55</v>
      </c>
      <c r="AE18" s="80">
        <f>AE17-contact_verhoogd</f>
        <v>55</v>
      </c>
      <c r="AF18" s="33"/>
      <c r="AG18" s="80">
        <f>AG17-contact_verhoogd</f>
        <v>60</v>
      </c>
      <c r="AH18" s="80">
        <f>AH17-contact_verhoogd</f>
        <v>55</v>
      </c>
      <c r="AI18" s="33"/>
      <c r="AJ18" s="80">
        <f t="shared" ref="AJ18:AR18" si="47">AJ17-contact_verhoogd</f>
        <v>55</v>
      </c>
      <c r="AK18" s="80">
        <f t="shared" si="47"/>
        <v>55</v>
      </c>
      <c r="AL18" s="80">
        <f t="shared" si="47"/>
        <v>55</v>
      </c>
      <c r="AM18" s="80">
        <f t="shared" si="47"/>
        <v>60</v>
      </c>
      <c r="AN18" s="80">
        <f t="shared" si="47"/>
        <v>60</v>
      </c>
      <c r="AO18" s="80">
        <f t="shared" si="47"/>
        <v>50</v>
      </c>
      <c r="AP18" s="80">
        <f t="shared" si="47"/>
        <v>60</v>
      </c>
      <c r="AQ18" s="80">
        <f t="shared" si="47"/>
        <v>60</v>
      </c>
      <c r="AR18" s="80">
        <f t="shared" si="47"/>
        <v>55</v>
      </c>
      <c r="AW18" s="80">
        <f>AW17-contact_verhoogd</f>
        <v>50</v>
      </c>
      <c r="AY18" s="80">
        <f>AY17-contact_verhoogd</f>
        <v>60</v>
      </c>
    </row>
    <row r="19" spans="1:53" s="323" customFormat="1">
      <c r="A19" s="1"/>
      <c r="B19" s="360" t="s">
        <v>28</v>
      </c>
      <c r="C19" s="329" t="str">
        <f>VLOOKUP(B19,lokalentabel,4,FALSE)</f>
        <v>normaal</v>
      </c>
      <c r="D19" s="311"/>
      <c r="E19" s="311"/>
      <c r="F19" s="6">
        <f t="shared" ref="F19:J19" si="48">VLOOKUP(F$5,kruis_contact,MATCH($C19,contact_zendlokaal,0)+1,FALSE)</f>
        <v>60</v>
      </c>
      <c r="G19" s="6">
        <f t="shared" si="48"/>
        <v>60</v>
      </c>
      <c r="H19" s="6">
        <f t="shared" si="48"/>
        <v>55</v>
      </c>
      <c r="I19" s="6">
        <f t="shared" si="48"/>
        <v>55</v>
      </c>
      <c r="J19" s="6">
        <f t="shared" si="48"/>
        <v>50</v>
      </c>
      <c r="K19" s="6">
        <f t="shared" ref="K19:Q19" si="49">VLOOKUP(K$5,kruis_contact,MATCH($C19,contact_zendlokaal,0)+1,FALSE)</f>
        <v>60</v>
      </c>
      <c r="L19" s="6" t="str">
        <f t="shared" si="49"/>
        <v>geen eis</v>
      </c>
      <c r="M19" s="6" t="str">
        <f t="shared" si="49"/>
        <v>geen eis</v>
      </c>
      <c r="N19" s="6" t="str">
        <f t="shared" si="49"/>
        <v>geen eis</v>
      </c>
      <c r="O19" s="6" t="str">
        <f t="shared" si="49"/>
        <v>geen eis</v>
      </c>
      <c r="P19" s="6" t="str">
        <f t="shared" si="49"/>
        <v>geen eis</v>
      </c>
      <c r="Q19" s="6" t="str">
        <f t="shared" si="49"/>
        <v>geen eis</v>
      </c>
      <c r="R19" s="6"/>
      <c r="S19" s="6"/>
      <c r="T19" s="6">
        <f t="shared" ref="T19:AB19" si="50">VLOOKUP(T$5,kruis_contact,MATCH($C19,contact_zendlokaal,0)+1,FALSE)</f>
        <v>55</v>
      </c>
      <c r="U19" s="6">
        <f t="shared" si="50"/>
        <v>55</v>
      </c>
      <c r="V19" s="6">
        <f t="shared" si="50"/>
        <v>50</v>
      </c>
      <c r="W19" s="6">
        <f t="shared" si="50"/>
        <v>55</v>
      </c>
      <c r="X19" s="6">
        <f t="shared" si="50"/>
        <v>50</v>
      </c>
      <c r="Y19" s="293">
        <f t="shared" si="50"/>
        <v>50</v>
      </c>
      <c r="Z19" s="322">
        <f t="shared" si="50"/>
        <v>50</v>
      </c>
      <c r="AA19" s="6" t="str">
        <f t="shared" si="50"/>
        <v>geen eis</v>
      </c>
      <c r="AB19" s="6">
        <f t="shared" si="50"/>
        <v>60</v>
      </c>
      <c r="AC19" s="6">
        <f t="shared" ref="AC19:AR19" si="51">VLOOKUP(AC$5,kruis_contact,MATCH($C19,contact_zendlokaal,0)+1,FALSE)</f>
        <v>55</v>
      </c>
      <c r="AD19" s="6">
        <f t="shared" si="51"/>
        <v>55</v>
      </c>
      <c r="AE19" s="6">
        <f t="shared" si="51"/>
        <v>55</v>
      </c>
      <c r="AF19" s="6" t="str">
        <f t="shared" si="51"/>
        <v>geen eis</v>
      </c>
      <c r="AG19" s="6">
        <f t="shared" si="51"/>
        <v>60</v>
      </c>
      <c r="AH19" s="6">
        <f t="shared" si="51"/>
        <v>55</v>
      </c>
      <c r="AI19" s="6" t="str">
        <f t="shared" si="51"/>
        <v>geen eis</v>
      </c>
      <c r="AJ19" s="6">
        <f t="shared" si="51"/>
        <v>55</v>
      </c>
      <c r="AK19" s="6">
        <f t="shared" si="51"/>
        <v>55</v>
      </c>
      <c r="AL19" s="6">
        <f t="shared" si="51"/>
        <v>55</v>
      </c>
      <c r="AM19" s="6">
        <f t="shared" si="51"/>
        <v>60</v>
      </c>
      <c r="AN19" s="6">
        <f t="shared" si="51"/>
        <v>60</v>
      </c>
      <c r="AO19" s="6">
        <f t="shared" si="51"/>
        <v>50</v>
      </c>
      <c r="AP19" s="6">
        <f t="shared" si="51"/>
        <v>60</v>
      </c>
      <c r="AQ19" s="6">
        <f t="shared" si="51"/>
        <v>60</v>
      </c>
      <c r="AR19" s="6">
        <f t="shared" si="51"/>
        <v>55</v>
      </c>
      <c r="AS19" s="6" t="str">
        <f>VLOOKUP(AS$5,kruis_contact,MATCH($C19,contact_zendlokaal,0)+1,FALSE)</f>
        <v>geen eis</v>
      </c>
      <c r="AT19" s="6"/>
      <c r="AU19" s="6"/>
      <c r="AV19" s="6" t="str">
        <f t="shared" ref="AV19:BA19" si="52">VLOOKUP(AV$5,kruis_contact,MATCH($C19,contact_zendlokaal,0)+1,FALSE)</f>
        <v>geen eis</v>
      </c>
      <c r="AW19" s="6">
        <f t="shared" si="52"/>
        <v>50</v>
      </c>
      <c r="AX19" s="6" t="str">
        <f t="shared" si="52"/>
        <v>geen eis</v>
      </c>
      <c r="AY19" s="6">
        <f t="shared" si="52"/>
        <v>60</v>
      </c>
      <c r="AZ19" s="6" t="str">
        <f t="shared" si="52"/>
        <v>geen eis</v>
      </c>
      <c r="BA19" s="6" t="str">
        <f t="shared" si="52"/>
        <v>geen eis</v>
      </c>
    </row>
    <row r="20" spans="1:53">
      <c r="A20" s="1"/>
      <c r="B20" s="360"/>
      <c r="C20" s="330"/>
      <c r="D20" s="30"/>
      <c r="E20" s="30"/>
      <c r="F20" s="80">
        <f t="shared" ref="F20:J20" si="53">F19-contact_verhoogd</f>
        <v>55</v>
      </c>
      <c r="G20" s="80">
        <f t="shared" si="53"/>
        <v>55</v>
      </c>
      <c r="H20" s="80">
        <f t="shared" si="53"/>
        <v>50</v>
      </c>
      <c r="I20" s="80">
        <f t="shared" si="53"/>
        <v>50</v>
      </c>
      <c r="J20" s="80">
        <f t="shared" si="53"/>
        <v>45</v>
      </c>
      <c r="K20" s="80">
        <f>K19-contact_verhoogd</f>
        <v>55</v>
      </c>
      <c r="L20" s="80"/>
      <c r="M20" s="80"/>
      <c r="N20" s="80"/>
      <c r="O20" s="80"/>
      <c r="P20" s="80"/>
      <c r="Q20" s="80"/>
      <c r="R20" s="80"/>
      <c r="S20" s="80"/>
      <c r="T20" s="80">
        <f t="shared" ref="T20:Z20" si="54">T19-contact_verhoogd</f>
        <v>50</v>
      </c>
      <c r="U20" s="80">
        <f t="shared" si="54"/>
        <v>50</v>
      </c>
      <c r="V20" s="80">
        <f t="shared" si="54"/>
        <v>45</v>
      </c>
      <c r="W20" s="80">
        <f t="shared" si="54"/>
        <v>50</v>
      </c>
      <c r="X20" s="80">
        <f t="shared" ref="X20" si="55">X19-contact_verhoogd</f>
        <v>45</v>
      </c>
      <c r="Y20" s="290">
        <f t="shared" si="54"/>
        <v>45</v>
      </c>
      <c r="Z20" s="296">
        <f t="shared" si="54"/>
        <v>45</v>
      </c>
      <c r="AA20" s="33"/>
      <c r="AB20" s="80">
        <f>AB19-contact_verhoogd</f>
        <v>55</v>
      </c>
      <c r="AC20" s="80">
        <f>AC19-contact_verhoogd</f>
        <v>50</v>
      </c>
      <c r="AD20" s="80">
        <f>AD19-contact_verhoogd</f>
        <v>50</v>
      </c>
      <c r="AE20" s="80">
        <f>AE19-contact_verhoogd</f>
        <v>50</v>
      </c>
      <c r="AF20" s="33"/>
      <c r="AG20" s="80">
        <f>AG19-contact_verhoogd</f>
        <v>55</v>
      </c>
      <c r="AH20" s="80">
        <f>AH19-contact_verhoogd</f>
        <v>50</v>
      </c>
      <c r="AI20" s="33"/>
      <c r="AJ20" s="80">
        <f t="shared" ref="AJ20:AR20" si="56">AJ19-contact_verhoogd</f>
        <v>50</v>
      </c>
      <c r="AK20" s="80">
        <f t="shared" si="56"/>
        <v>50</v>
      </c>
      <c r="AL20" s="80">
        <f t="shared" si="56"/>
        <v>50</v>
      </c>
      <c r="AM20" s="80">
        <f t="shared" si="56"/>
        <v>55</v>
      </c>
      <c r="AN20" s="80">
        <f t="shared" si="56"/>
        <v>55</v>
      </c>
      <c r="AO20" s="80">
        <f t="shared" si="56"/>
        <v>45</v>
      </c>
      <c r="AP20" s="80">
        <f t="shared" si="56"/>
        <v>55</v>
      </c>
      <c r="AQ20" s="80">
        <f t="shared" si="56"/>
        <v>55</v>
      </c>
      <c r="AR20" s="80">
        <f t="shared" si="56"/>
        <v>50</v>
      </c>
      <c r="AW20" s="80">
        <f>AW19-contact_verhoogd</f>
        <v>45</v>
      </c>
      <c r="AY20" s="80">
        <f>AY19-contact_verhoogd</f>
        <v>55</v>
      </c>
    </row>
    <row r="21" spans="1:53" s="323" customFormat="1">
      <c r="A21" s="1"/>
      <c r="B21" s="360" t="s">
        <v>29</v>
      </c>
      <c r="C21" s="329" t="str">
        <f>VLOOKUP(B21,lokalentabel,4,FALSE)</f>
        <v>normaal</v>
      </c>
      <c r="D21" s="311"/>
      <c r="E21" s="311"/>
      <c r="F21" s="6">
        <f t="shared" ref="F21:J21" si="57">VLOOKUP(F$5,kruis_contact,MATCH($C21,contact_zendlokaal,0)+1,FALSE)</f>
        <v>60</v>
      </c>
      <c r="G21" s="6">
        <f t="shared" si="57"/>
        <v>60</v>
      </c>
      <c r="H21" s="6">
        <f t="shared" si="57"/>
        <v>55</v>
      </c>
      <c r="I21" s="6">
        <f t="shared" si="57"/>
        <v>55</v>
      </c>
      <c r="J21" s="6">
        <f t="shared" si="57"/>
        <v>50</v>
      </c>
      <c r="K21" s="6">
        <f t="shared" ref="K21:Q21" si="58">VLOOKUP(K$5,kruis_contact,MATCH($C21,contact_zendlokaal,0)+1,FALSE)</f>
        <v>60</v>
      </c>
      <c r="L21" s="6" t="str">
        <f t="shared" si="58"/>
        <v>geen eis</v>
      </c>
      <c r="M21" s="6" t="str">
        <f t="shared" si="58"/>
        <v>geen eis</v>
      </c>
      <c r="N21" s="6" t="str">
        <f t="shared" si="58"/>
        <v>geen eis</v>
      </c>
      <c r="O21" s="6" t="str">
        <f t="shared" si="58"/>
        <v>geen eis</v>
      </c>
      <c r="P21" s="6" t="str">
        <f t="shared" si="58"/>
        <v>geen eis</v>
      </c>
      <c r="Q21" s="6" t="str">
        <f t="shared" si="58"/>
        <v>geen eis</v>
      </c>
      <c r="R21" s="6"/>
      <c r="S21" s="6"/>
      <c r="T21" s="6">
        <f t="shared" ref="T21:AB21" si="59">VLOOKUP(T$5,kruis_contact,MATCH($C21,contact_zendlokaal,0)+1,FALSE)</f>
        <v>55</v>
      </c>
      <c r="U21" s="6">
        <f t="shared" si="59"/>
        <v>55</v>
      </c>
      <c r="V21" s="6">
        <f t="shared" si="59"/>
        <v>50</v>
      </c>
      <c r="W21" s="6">
        <f t="shared" si="59"/>
        <v>55</v>
      </c>
      <c r="X21" s="6">
        <f t="shared" si="59"/>
        <v>50</v>
      </c>
      <c r="Y21" s="293">
        <f t="shared" si="59"/>
        <v>50</v>
      </c>
      <c r="Z21" s="322">
        <f t="shared" si="59"/>
        <v>50</v>
      </c>
      <c r="AA21" s="6" t="str">
        <f t="shared" si="59"/>
        <v>geen eis</v>
      </c>
      <c r="AB21" s="6">
        <f t="shared" si="59"/>
        <v>60</v>
      </c>
      <c r="AC21" s="6">
        <f t="shared" ref="AC21:AR21" si="60">VLOOKUP(AC$5,kruis_contact,MATCH($C21,contact_zendlokaal,0)+1,FALSE)</f>
        <v>55</v>
      </c>
      <c r="AD21" s="6">
        <f t="shared" si="60"/>
        <v>55</v>
      </c>
      <c r="AE21" s="6">
        <f t="shared" si="60"/>
        <v>55</v>
      </c>
      <c r="AF21" s="6" t="str">
        <f t="shared" si="60"/>
        <v>geen eis</v>
      </c>
      <c r="AG21" s="6">
        <f t="shared" si="60"/>
        <v>60</v>
      </c>
      <c r="AH21" s="6">
        <f t="shared" si="60"/>
        <v>55</v>
      </c>
      <c r="AI21" s="6" t="str">
        <f t="shared" si="60"/>
        <v>geen eis</v>
      </c>
      <c r="AJ21" s="6">
        <f t="shared" si="60"/>
        <v>55</v>
      </c>
      <c r="AK21" s="6">
        <f t="shared" si="60"/>
        <v>55</v>
      </c>
      <c r="AL21" s="6">
        <f t="shared" si="60"/>
        <v>55</v>
      </c>
      <c r="AM21" s="6">
        <f t="shared" si="60"/>
        <v>60</v>
      </c>
      <c r="AN21" s="6">
        <f t="shared" si="60"/>
        <v>60</v>
      </c>
      <c r="AO21" s="6">
        <f t="shared" si="60"/>
        <v>50</v>
      </c>
      <c r="AP21" s="6">
        <f t="shared" si="60"/>
        <v>60</v>
      </c>
      <c r="AQ21" s="6">
        <f t="shared" si="60"/>
        <v>60</v>
      </c>
      <c r="AR21" s="6">
        <f t="shared" si="60"/>
        <v>55</v>
      </c>
      <c r="AS21" s="6" t="str">
        <f>VLOOKUP(AS$5,kruis_contact,MATCH($C21,contact_zendlokaal,0)+1,FALSE)</f>
        <v>geen eis</v>
      </c>
      <c r="AT21" s="6"/>
      <c r="AU21" s="6"/>
      <c r="AV21" s="6" t="str">
        <f t="shared" ref="AV21:BA21" si="61">VLOOKUP(AV$5,kruis_contact,MATCH($C21,contact_zendlokaal,0)+1,FALSE)</f>
        <v>geen eis</v>
      </c>
      <c r="AW21" s="6">
        <f t="shared" si="61"/>
        <v>50</v>
      </c>
      <c r="AX21" s="6" t="str">
        <f t="shared" si="61"/>
        <v>geen eis</v>
      </c>
      <c r="AY21" s="6">
        <f t="shared" si="61"/>
        <v>60</v>
      </c>
      <c r="AZ21" s="6" t="str">
        <f t="shared" si="61"/>
        <v>geen eis</v>
      </c>
      <c r="BA21" s="6" t="str">
        <f t="shared" si="61"/>
        <v>geen eis</v>
      </c>
    </row>
    <row r="22" spans="1:53">
      <c r="A22" s="1"/>
      <c r="B22" s="360"/>
      <c r="C22" s="330"/>
      <c r="D22" s="30"/>
      <c r="E22" s="30"/>
      <c r="F22" s="80">
        <f t="shared" ref="F22:J22" si="62">F21-contact_verhoogd</f>
        <v>55</v>
      </c>
      <c r="G22" s="80">
        <f t="shared" si="62"/>
        <v>55</v>
      </c>
      <c r="H22" s="80">
        <f t="shared" si="62"/>
        <v>50</v>
      </c>
      <c r="I22" s="80">
        <f t="shared" si="62"/>
        <v>50</v>
      </c>
      <c r="J22" s="80">
        <f t="shared" si="62"/>
        <v>45</v>
      </c>
      <c r="K22" s="80">
        <f>K21-contact_verhoogd</f>
        <v>55</v>
      </c>
      <c r="L22" s="80"/>
      <c r="M22" s="80"/>
      <c r="N22" s="80"/>
      <c r="O22" s="80"/>
      <c r="P22" s="80"/>
      <c r="Q22" s="80"/>
      <c r="R22" s="80"/>
      <c r="S22" s="80"/>
      <c r="T22" s="80">
        <f t="shared" ref="T22:Z22" si="63">T21-contact_verhoogd</f>
        <v>50</v>
      </c>
      <c r="U22" s="80">
        <f t="shared" si="63"/>
        <v>50</v>
      </c>
      <c r="V22" s="80">
        <f t="shared" si="63"/>
        <v>45</v>
      </c>
      <c r="W22" s="80">
        <f t="shared" si="63"/>
        <v>50</v>
      </c>
      <c r="X22" s="80">
        <f t="shared" ref="X22" si="64">X21-contact_verhoogd</f>
        <v>45</v>
      </c>
      <c r="Y22" s="290">
        <f t="shared" si="63"/>
        <v>45</v>
      </c>
      <c r="Z22" s="296">
        <f t="shared" si="63"/>
        <v>45</v>
      </c>
      <c r="AA22" s="33"/>
      <c r="AB22" s="80">
        <f>AB21-contact_verhoogd</f>
        <v>55</v>
      </c>
      <c r="AC22" s="80">
        <f>AC21-contact_verhoogd</f>
        <v>50</v>
      </c>
      <c r="AD22" s="80">
        <f>AD21-contact_verhoogd</f>
        <v>50</v>
      </c>
      <c r="AE22" s="80">
        <f>AE21-contact_verhoogd</f>
        <v>50</v>
      </c>
      <c r="AF22" s="33"/>
      <c r="AG22" s="80">
        <f>AG21-contact_verhoogd</f>
        <v>55</v>
      </c>
      <c r="AH22" s="80">
        <f>AH21-contact_verhoogd</f>
        <v>50</v>
      </c>
      <c r="AI22" s="33"/>
      <c r="AJ22" s="80">
        <f t="shared" ref="AJ22:AR22" si="65">AJ21-contact_verhoogd</f>
        <v>50</v>
      </c>
      <c r="AK22" s="80">
        <f t="shared" si="65"/>
        <v>50</v>
      </c>
      <c r="AL22" s="80">
        <f t="shared" si="65"/>
        <v>50</v>
      </c>
      <c r="AM22" s="80">
        <f t="shared" si="65"/>
        <v>55</v>
      </c>
      <c r="AN22" s="80">
        <f t="shared" si="65"/>
        <v>55</v>
      </c>
      <c r="AO22" s="80">
        <f t="shared" si="65"/>
        <v>45</v>
      </c>
      <c r="AP22" s="80">
        <f t="shared" si="65"/>
        <v>55</v>
      </c>
      <c r="AQ22" s="80">
        <f t="shared" si="65"/>
        <v>55</v>
      </c>
      <c r="AR22" s="80">
        <f t="shared" si="65"/>
        <v>50</v>
      </c>
      <c r="AW22" s="80">
        <f>AW21-contact_verhoogd</f>
        <v>45</v>
      </c>
      <c r="AY22" s="80">
        <f>AY21-contact_verhoogd</f>
        <v>55</v>
      </c>
    </row>
    <row r="23" spans="1:53" s="323" customFormat="1">
      <c r="A23" s="1"/>
      <c r="B23" s="360" t="s">
        <v>32</v>
      </c>
      <c r="C23" s="329" t="str">
        <f>VLOOKUP(B23,lokalentabel,4,FALSE)</f>
        <v>hoog</v>
      </c>
      <c r="D23" s="311"/>
      <c r="E23" s="311"/>
      <c r="F23" s="6">
        <f t="shared" ref="F23:J23" si="66">VLOOKUP(F$5,kruis_contact,MATCH($C23,contact_zendlokaal,0)+1,FALSE)</f>
        <v>55</v>
      </c>
      <c r="G23" s="6">
        <f t="shared" si="66"/>
        <v>55</v>
      </c>
      <c r="H23" s="6">
        <f t="shared" si="66"/>
        <v>50</v>
      </c>
      <c r="I23" s="6">
        <f t="shared" si="66"/>
        <v>50</v>
      </c>
      <c r="J23" s="6">
        <f t="shared" si="66"/>
        <v>45</v>
      </c>
      <c r="K23" s="6">
        <f t="shared" ref="K23:Q23" si="67">VLOOKUP(K$5,kruis_contact,MATCH($C23,contact_zendlokaal,0)+1,FALSE)</f>
        <v>55</v>
      </c>
      <c r="L23" s="6" t="str">
        <f t="shared" si="67"/>
        <v>geen eis</v>
      </c>
      <c r="M23" s="6" t="str">
        <f t="shared" si="67"/>
        <v>geen eis</v>
      </c>
      <c r="N23" s="6" t="str">
        <f t="shared" si="67"/>
        <v>geen eis</v>
      </c>
      <c r="O23" s="6" t="str">
        <f t="shared" si="67"/>
        <v>geen eis</v>
      </c>
      <c r="P23" s="6" t="str">
        <f t="shared" si="67"/>
        <v>geen eis</v>
      </c>
      <c r="Q23" s="6" t="str">
        <f t="shared" si="67"/>
        <v>geen eis</v>
      </c>
      <c r="R23" s="6"/>
      <c r="S23" s="6"/>
      <c r="T23" s="6">
        <f t="shared" ref="T23:AB23" si="68">VLOOKUP(T$5,kruis_contact,MATCH($C23,contact_zendlokaal,0)+1,FALSE)</f>
        <v>50</v>
      </c>
      <c r="U23" s="6">
        <f t="shared" si="68"/>
        <v>50</v>
      </c>
      <c r="V23" s="6">
        <f t="shared" si="68"/>
        <v>45</v>
      </c>
      <c r="W23" s="6">
        <f t="shared" si="68"/>
        <v>50</v>
      </c>
      <c r="X23" s="6">
        <f t="shared" si="68"/>
        <v>45</v>
      </c>
      <c r="Y23" s="293">
        <f t="shared" si="68"/>
        <v>45</v>
      </c>
      <c r="Z23" s="322">
        <f t="shared" si="68"/>
        <v>45</v>
      </c>
      <c r="AA23" s="6" t="str">
        <f t="shared" si="68"/>
        <v>geen eis</v>
      </c>
      <c r="AB23" s="6">
        <f t="shared" si="68"/>
        <v>55</v>
      </c>
      <c r="AC23" s="6">
        <f t="shared" ref="AC23:AR23" si="69">VLOOKUP(AC$5,kruis_contact,MATCH($C23,contact_zendlokaal,0)+1,FALSE)</f>
        <v>50</v>
      </c>
      <c r="AD23" s="6">
        <f t="shared" si="69"/>
        <v>50</v>
      </c>
      <c r="AE23" s="6">
        <f t="shared" si="69"/>
        <v>50</v>
      </c>
      <c r="AF23" s="6" t="str">
        <f t="shared" si="69"/>
        <v>geen eis</v>
      </c>
      <c r="AG23" s="6">
        <f t="shared" si="69"/>
        <v>55</v>
      </c>
      <c r="AH23" s="6">
        <f t="shared" si="69"/>
        <v>50</v>
      </c>
      <c r="AI23" s="6" t="str">
        <f t="shared" si="69"/>
        <v>geen eis</v>
      </c>
      <c r="AJ23" s="6">
        <f t="shared" si="69"/>
        <v>50</v>
      </c>
      <c r="AK23" s="6">
        <f t="shared" si="69"/>
        <v>50</v>
      </c>
      <c r="AL23" s="6">
        <f t="shared" si="69"/>
        <v>50</v>
      </c>
      <c r="AM23" s="6">
        <f t="shared" si="69"/>
        <v>55</v>
      </c>
      <c r="AN23" s="6">
        <f t="shared" si="69"/>
        <v>55</v>
      </c>
      <c r="AO23" s="6">
        <f t="shared" si="69"/>
        <v>45</v>
      </c>
      <c r="AP23" s="6">
        <f t="shared" si="69"/>
        <v>55</v>
      </c>
      <c r="AQ23" s="6">
        <f t="shared" si="69"/>
        <v>55</v>
      </c>
      <c r="AR23" s="6">
        <f t="shared" si="69"/>
        <v>50</v>
      </c>
      <c r="AS23" s="6" t="str">
        <f>VLOOKUP(AS$5,kruis_contact,MATCH($C23,contact_zendlokaal,0)+1,FALSE)</f>
        <v>geen eis</v>
      </c>
      <c r="AT23" s="6"/>
      <c r="AU23" s="6"/>
      <c r="AV23" s="6" t="str">
        <f t="shared" ref="AV23:BA23" si="70">VLOOKUP(AV$5,kruis_contact,MATCH($C23,contact_zendlokaal,0)+1,FALSE)</f>
        <v>geen eis</v>
      </c>
      <c r="AW23" s="6">
        <f t="shared" si="70"/>
        <v>45</v>
      </c>
      <c r="AX23" s="6" t="str">
        <f t="shared" si="70"/>
        <v>geen eis</v>
      </c>
      <c r="AY23" s="6">
        <f t="shared" si="70"/>
        <v>55</v>
      </c>
      <c r="AZ23" s="6" t="str">
        <f t="shared" si="70"/>
        <v>geen eis</v>
      </c>
      <c r="BA23" s="6" t="str">
        <f t="shared" si="70"/>
        <v>geen eis</v>
      </c>
    </row>
    <row r="24" spans="1:53">
      <c r="A24" s="1"/>
      <c r="B24" s="360"/>
      <c r="C24" s="330"/>
      <c r="D24" s="30"/>
      <c r="E24" s="30"/>
      <c r="F24" s="80">
        <f t="shared" ref="F24:J24" si="71">F23-contact_verhoogd</f>
        <v>50</v>
      </c>
      <c r="G24" s="80">
        <f t="shared" si="71"/>
        <v>50</v>
      </c>
      <c r="H24" s="80">
        <f t="shared" si="71"/>
        <v>45</v>
      </c>
      <c r="I24" s="80">
        <f t="shared" si="71"/>
        <v>45</v>
      </c>
      <c r="J24" s="80">
        <f t="shared" si="71"/>
        <v>40</v>
      </c>
      <c r="K24" s="80">
        <f>K23-contact_verhoogd</f>
        <v>50</v>
      </c>
      <c r="L24" s="80"/>
      <c r="M24" s="80"/>
      <c r="N24" s="80"/>
      <c r="O24" s="80"/>
      <c r="P24" s="80"/>
      <c r="Q24" s="80"/>
      <c r="R24" s="80"/>
      <c r="S24" s="80"/>
      <c r="T24" s="80">
        <f t="shared" ref="T24:Z24" si="72">T23-contact_verhoogd</f>
        <v>45</v>
      </c>
      <c r="U24" s="80">
        <f t="shared" si="72"/>
        <v>45</v>
      </c>
      <c r="V24" s="80">
        <f t="shared" si="72"/>
        <v>40</v>
      </c>
      <c r="W24" s="80">
        <f t="shared" si="72"/>
        <v>45</v>
      </c>
      <c r="X24" s="80">
        <f t="shared" ref="X24" si="73">X23-contact_verhoogd</f>
        <v>40</v>
      </c>
      <c r="Y24" s="290">
        <f t="shared" si="72"/>
        <v>40</v>
      </c>
      <c r="Z24" s="296">
        <f t="shared" si="72"/>
        <v>40</v>
      </c>
      <c r="AA24" s="33"/>
      <c r="AB24" s="80">
        <f>AB23-contact_verhoogd</f>
        <v>50</v>
      </c>
      <c r="AC24" s="80">
        <f>AC23-contact_verhoogd</f>
        <v>45</v>
      </c>
      <c r="AD24" s="80">
        <f>AD23-contact_verhoogd</f>
        <v>45</v>
      </c>
      <c r="AE24" s="80">
        <f>AE23-contact_verhoogd</f>
        <v>45</v>
      </c>
      <c r="AF24" s="33"/>
      <c r="AG24" s="80">
        <f>AG23-contact_verhoogd</f>
        <v>50</v>
      </c>
      <c r="AH24" s="80">
        <f>AH23-contact_verhoogd</f>
        <v>45</v>
      </c>
      <c r="AI24" s="33"/>
      <c r="AJ24" s="80">
        <f t="shared" ref="AJ24:AR24" si="74">AJ23-contact_verhoogd</f>
        <v>45</v>
      </c>
      <c r="AK24" s="80">
        <f t="shared" si="74"/>
        <v>45</v>
      </c>
      <c r="AL24" s="80">
        <f t="shared" si="74"/>
        <v>45</v>
      </c>
      <c r="AM24" s="80">
        <f t="shared" si="74"/>
        <v>50</v>
      </c>
      <c r="AN24" s="80">
        <f t="shared" si="74"/>
        <v>50</v>
      </c>
      <c r="AO24" s="80">
        <f t="shared" si="74"/>
        <v>40</v>
      </c>
      <c r="AP24" s="80">
        <f t="shared" si="74"/>
        <v>50</v>
      </c>
      <c r="AQ24" s="80">
        <f t="shared" si="74"/>
        <v>50</v>
      </c>
      <c r="AR24" s="80">
        <f t="shared" si="74"/>
        <v>45</v>
      </c>
      <c r="AW24" s="80">
        <f>AW23-contact_verhoogd</f>
        <v>40</v>
      </c>
      <c r="AY24" s="80">
        <f>AY23-contact_verhoogd</f>
        <v>50</v>
      </c>
    </row>
    <row r="25" spans="1:53">
      <c r="A25" s="1"/>
      <c r="B25" s="359" t="s">
        <v>92</v>
      </c>
      <c r="C25" s="329" t="str">
        <f>VLOOKUP(B25,lokalentabel,4,FALSE)</f>
        <v>zeer hoog</v>
      </c>
      <c r="D25" s="71"/>
      <c r="E25" s="71"/>
      <c r="F25" s="33"/>
      <c r="G25" s="33"/>
      <c r="H25" s="33"/>
      <c r="I25" s="33"/>
      <c r="J25" s="33"/>
      <c r="K25" s="80"/>
      <c r="L25" s="80"/>
      <c r="M25" s="80"/>
      <c r="N25" s="80"/>
      <c r="O25" s="80"/>
      <c r="P25" s="80"/>
      <c r="Q25" s="80"/>
      <c r="R25" s="80"/>
      <c r="S25" s="80"/>
      <c r="T25" s="33"/>
      <c r="U25" s="33"/>
      <c r="V25" s="33"/>
      <c r="W25" s="33"/>
      <c r="X25" s="33"/>
      <c r="Y25" s="291"/>
      <c r="Z25" s="297"/>
      <c r="AA25" s="33"/>
      <c r="AB25" s="33"/>
      <c r="AC25" s="33"/>
      <c r="AD25" s="33"/>
      <c r="AE25" s="33"/>
      <c r="AF25" s="33"/>
      <c r="AG25" s="33"/>
      <c r="AH25" s="33"/>
      <c r="AI25" s="33"/>
      <c r="AJ25" s="33"/>
      <c r="AK25" s="33"/>
      <c r="AL25" s="33"/>
      <c r="AM25" s="33"/>
      <c r="AN25" s="33"/>
      <c r="AO25" s="33"/>
      <c r="AP25" s="33"/>
      <c r="AQ25" s="33"/>
      <c r="AR25" s="33"/>
      <c r="AW25" s="33"/>
    </row>
    <row r="26" spans="1:53">
      <c r="A26" s="1"/>
      <c r="B26" s="359"/>
      <c r="C26" s="331"/>
      <c r="D26" s="71"/>
      <c r="E26" s="71"/>
      <c r="F26" s="33"/>
      <c r="G26" s="33"/>
      <c r="H26" s="33"/>
      <c r="I26" s="33"/>
      <c r="J26" s="33"/>
      <c r="K26" s="80"/>
      <c r="L26" s="80"/>
      <c r="M26" s="80"/>
      <c r="N26" s="80"/>
      <c r="O26" s="80"/>
      <c r="P26" s="80"/>
      <c r="Q26" s="80"/>
      <c r="R26" s="80"/>
      <c r="S26" s="80"/>
      <c r="T26" s="33"/>
      <c r="U26" s="33"/>
      <c r="V26" s="33"/>
      <c r="W26" s="33"/>
      <c r="X26" s="33"/>
      <c r="Y26" s="291"/>
      <c r="Z26" s="297"/>
      <c r="AA26" s="33"/>
      <c r="AB26" s="33"/>
      <c r="AC26" s="33"/>
      <c r="AD26" s="33"/>
      <c r="AE26" s="33"/>
      <c r="AF26" s="33"/>
      <c r="AG26" s="33"/>
      <c r="AH26" s="33"/>
      <c r="AI26" s="33"/>
      <c r="AJ26" s="33"/>
      <c r="AK26" s="33"/>
      <c r="AL26" s="33"/>
      <c r="AM26" s="33"/>
      <c r="AN26" s="33"/>
      <c r="AO26" s="33"/>
      <c r="AP26" s="33"/>
      <c r="AQ26" s="33"/>
      <c r="AR26" s="33"/>
      <c r="AW26" s="33"/>
      <c r="AX26" s="64"/>
      <c r="AY26" s="64"/>
      <c r="AZ26" s="64"/>
      <c r="BA26" s="64"/>
    </row>
    <row r="27" spans="1:53" s="323" customFormat="1">
      <c r="A27" s="1"/>
      <c r="B27" s="360" t="s">
        <v>33</v>
      </c>
      <c r="C27" s="329" t="str">
        <f>VLOOKUP(B27,lokalentabel,4,FALSE)</f>
        <v>hoog</v>
      </c>
      <c r="D27" s="311"/>
      <c r="E27" s="311"/>
      <c r="F27" s="6">
        <f t="shared" ref="F27:J27" si="75">VLOOKUP(F$5,kruis_contact,MATCH($C27,contact_zendlokaal,0)+1,FALSE)</f>
        <v>55</v>
      </c>
      <c r="G27" s="6">
        <f t="shared" si="75"/>
        <v>55</v>
      </c>
      <c r="H27" s="6">
        <f t="shared" si="75"/>
        <v>50</v>
      </c>
      <c r="I27" s="6">
        <f t="shared" si="75"/>
        <v>50</v>
      </c>
      <c r="J27" s="6">
        <f t="shared" si="75"/>
        <v>45</v>
      </c>
      <c r="K27" s="6">
        <f t="shared" ref="K27:Q27" si="76">VLOOKUP(K$5,kruis_contact,MATCH($C27,contact_zendlokaal,0)+1,FALSE)</f>
        <v>55</v>
      </c>
      <c r="L27" s="6" t="str">
        <f t="shared" si="76"/>
        <v>geen eis</v>
      </c>
      <c r="M27" s="6" t="str">
        <f t="shared" si="76"/>
        <v>geen eis</v>
      </c>
      <c r="N27" s="6" t="str">
        <f t="shared" si="76"/>
        <v>geen eis</v>
      </c>
      <c r="O27" s="6" t="str">
        <f t="shared" si="76"/>
        <v>geen eis</v>
      </c>
      <c r="P27" s="6" t="str">
        <f t="shared" si="76"/>
        <v>geen eis</v>
      </c>
      <c r="Q27" s="6" t="str">
        <f t="shared" si="76"/>
        <v>geen eis</v>
      </c>
      <c r="R27" s="6"/>
      <c r="S27" s="6"/>
      <c r="T27" s="6">
        <f>VLOOKUP(T$5,kruis_contact,MATCH($C27,contact_zendlokaal,0)+1,FALSE)</f>
        <v>50</v>
      </c>
      <c r="U27" s="6">
        <f>VLOOKUP(U$5,kruis_contact,MATCH($C27,contact_zendlokaal,0)+1,FALSE)</f>
        <v>50</v>
      </c>
      <c r="V27" s="6">
        <f>VLOOKUP(V$5,kruis_contact,MATCH($C27,contact_zendlokaal,0)+1,FALSE)</f>
        <v>45</v>
      </c>
      <c r="W27" s="6">
        <f>VLOOKUP(W$5,kruis_contact,MATCH($C27,contact_zendlokaal,0)+1,FALSE)</f>
        <v>50</v>
      </c>
      <c r="X27" s="6">
        <f>VLOOKUP(X$5,kruis_contact,MATCH($C27,contact_zendlokaal,0)+1,FALSE)</f>
        <v>45</v>
      </c>
      <c r="Y27" s="292" t="s">
        <v>46</v>
      </c>
      <c r="Z27" s="298" t="s">
        <v>46</v>
      </c>
      <c r="AA27" s="6" t="str">
        <f t="shared" ref="T27:AS29" si="77">VLOOKUP(AA$5,kruis_contact,MATCH($C27,contact_zendlokaal,0)+1,FALSE)</f>
        <v>geen eis</v>
      </c>
      <c r="AB27" s="31">
        <v>45</v>
      </c>
      <c r="AC27" s="6">
        <f t="shared" ref="AC27:AJ27" si="78">VLOOKUP(AC$5,kruis_contact,MATCH($C27,contact_zendlokaal,0)+1,FALSE)</f>
        <v>50</v>
      </c>
      <c r="AD27" s="6">
        <f t="shared" si="78"/>
        <v>50</v>
      </c>
      <c r="AE27" s="6">
        <f t="shared" si="78"/>
        <v>50</v>
      </c>
      <c r="AF27" s="6" t="str">
        <f t="shared" si="78"/>
        <v>geen eis</v>
      </c>
      <c r="AG27" s="6">
        <f t="shared" si="78"/>
        <v>55</v>
      </c>
      <c r="AH27" s="6">
        <f t="shared" si="78"/>
        <v>50</v>
      </c>
      <c r="AI27" s="6" t="str">
        <f t="shared" si="78"/>
        <v>geen eis</v>
      </c>
      <c r="AJ27" s="6">
        <f t="shared" si="78"/>
        <v>50</v>
      </c>
      <c r="AK27" s="6">
        <f t="shared" si="77"/>
        <v>50</v>
      </c>
      <c r="AL27" s="6">
        <f t="shared" si="77"/>
        <v>50</v>
      </c>
      <c r="AM27" s="6">
        <f t="shared" si="77"/>
        <v>55</v>
      </c>
      <c r="AN27" s="6">
        <f t="shared" si="77"/>
        <v>55</v>
      </c>
      <c r="AO27" s="6">
        <f t="shared" si="77"/>
        <v>45</v>
      </c>
      <c r="AP27" s="6">
        <f t="shared" si="77"/>
        <v>55</v>
      </c>
      <c r="AQ27" s="6">
        <f t="shared" si="77"/>
        <v>55</v>
      </c>
      <c r="AR27" s="6">
        <f t="shared" si="77"/>
        <v>50</v>
      </c>
      <c r="AS27" s="6" t="str">
        <f>VLOOKUP(AS$5,kruis_contact,MATCH($C27,contact_zendlokaal,0)+1,FALSE)</f>
        <v>geen eis</v>
      </c>
      <c r="AT27" s="6"/>
      <c r="AU27" s="6"/>
      <c r="AV27" s="6" t="str">
        <f>VLOOKUP(AV$5,kruis_contact,MATCH($C27,contact_zendlokaal,0)+1,FALSE)</f>
        <v>geen eis</v>
      </c>
      <c r="AW27" s="32" t="s">
        <v>46</v>
      </c>
      <c r="AX27" s="6" t="str">
        <f>VLOOKUP(AX$5,kruis_contact,MATCH($C27,contact_zendlokaal,0)+1,FALSE)</f>
        <v>geen eis</v>
      </c>
      <c r="AY27" s="6">
        <f>VLOOKUP(AY$5,kruis_contact,MATCH($C27,contact_zendlokaal,0)+1,FALSE)</f>
        <v>55</v>
      </c>
      <c r="AZ27" s="6" t="str">
        <f>VLOOKUP(AZ$5,kruis_contact,MATCH($C27,contact_zendlokaal,0)+1,FALSE)</f>
        <v>geen eis</v>
      </c>
      <c r="BA27" s="6" t="str">
        <f>VLOOKUP(BA$5,kruis_contact,MATCH($C27,contact_zendlokaal,0)+1,FALSE)</f>
        <v>geen eis</v>
      </c>
    </row>
    <row r="28" spans="1:53">
      <c r="A28" s="1"/>
      <c r="B28" s="360"/>
      <c r="C28" s="330"/>
      <c r="D28" s="30"/>
      <c r="E28" s="30"/>
      <c r="F28" s="80">
        <f t="shared" ref="F28:J28" si="79">F27-contact_verhoogd</f>
        <v>50</v>
      </c>
      <c r="G28" s="80">
        <f t="shared" si="79"/>
        <v>50</v>
      </c>
      <c r="H28" s="80">
        <f t="shared" si="79"/>
        <v>45</v>
      </c>
      <c r="I28" s="80">
        <f t="shared" si="79"/>
        <v>45</v>
      </c>
      <c r="J28" s="80">
        <f t="shared" si="79"/>
        <v>40</v>
      </c>
      <c r="K28" s="80">
        <f>K27-contact_verhoogd</f>
        <v>50</v>
      </c>
      <c r="L28" s="80"/>
      <c r="M28" s="80"/>
      <c r="N28" s="80"/>
      <c r="O28" s="80"/>
      <c r="P28" s="80"/>
      <c r="Q28" s="80"/>
      <c r="R28" s="80"/>
      <c r="S28" s="80"/>
      <c r="T28" s="80">
        <f>T27-contact_verhoogd</f>
        <v>45</v>
      </c>
      <c r="U28" s="80">
        <f>U27-contact_verhoogd</f>
        <v>45</v>
      </c>
      <c r="V28" s="80">
        <f>V27-contact_verhoogd</f>
        <v>40</v>
      </c>
      <c r="W28" s="80">
        <f>W27-contact_verhoogd</f>
        <v>45</v>
      </c>
      <c r="X28" s="80">
        <f>X27-contact_verhoogd</f>
        <v>40</v>
      </c>
      <c r="Y28" s="291" t="s">
        <v>46</v>
      </c>
      <c r="Z28" s="297" t="s">
        <v>46</v>
      </c>
      <c r="AA28" s="33"/>
      <c r="AB28" s="33">
        <v>40</v>
      </c>
      <c r="AC28" s="80">
        <f>AC27-contact_verhoogd</f>
        <v>45</v>
      </c>
      <c r="AD28" s="80">
        <f>AD27-contact_verhoogd</f>
        <v>45</v>
      </c>
      <c r="AE28" s="80">
        <f>AE27-contact_verhoogd</f>
        <v>45</v>
      </c>
      <c r="AF28" s="33"/>
      <c r="AG28" s="80">
        <f>AG27-contact_verhoogd</f>
        <v>50</v>
      </c>
      <c r="AH28" s="80">
        <f>AH27-contact_verhoogd</f>
        <v>45</v>
      </c>
      <c r="AI28" s="33"/>
      <c r="AJ28" s="80">
        <f>AJ27-contact_verhoogd</f>
        <v>45</v>
      </c>
      <c r="AK28" s="80">
        <f t="shared" ref="AK28:AR28" si="80">AK27-contact_verhoogd</f>
        <v>45</v>
      </c>
      <c r="AL28" s="80">
        <f t="shared" si="80"/>
        <v>45</v>
      </c>
      <c r="AM28" s="80">
        <f t="shared" si="80"/>
        <v>50</v>
      </c>
      <c r="AN28" s="80">
        <f t="shared" si="80"/>
        <v>50</v>
      </c>
      <c r="AO28" s="80">
        <f t="shared" si="80"/>
        <v>40</v>
      </c>
      <c r="AP28" s="80">
        <f t="shared" si="80"/>
        <v>50</v>
      </c>
      <c r="AQ28" s="80">
        <f t="shared" si="80"/>
        <v>50</v>
      </c>
      <c r="AR28" s="80">
        <f t="shared" si="80"/>
        <v>45</v>
      </c>
      <c r="AW28" s="33" t="s">
        <v>46</v>
      </c>
      <c r="AY28" s="80">
        <f>AY27-contact_verhoogd</f>
        <v>50</v>
      </c>
    </row>
    <row r="29" spans="1:53" s="323" customFormat="1">
      <c r="A29" s="1"/>
      <c r="B29" s="359" t="s">
        <v>120</v>
      </c>
      <c r="C29" s="329" t="str">
        <f>VLOOKUP(B29,lokalentabel,4,FALSE)</f>
        <v>hoog</v>
      </c>
      <c r="D29" s="310"/>
      <c r="E29" s="310"/>
      <c r="F29" s="6">
        <f t="shared" ref="F29:Q29" si="81">VLOOKUP(F$5,kruis_contact,MATCH($C29,contact_zendlokaal,0)+1,FALSE)</f>
        <v>55</v>
      </c>
      <c r="G29" s="6">
        <f t="shared" si="81"/>
        <v>55</v>
      </c>
      <c r="H29" s="6">
        <f t="shared" si="81"/>
        <v>50</v>
      </c>
      <c r="I29" s="6">
        <f t="shared" si="81"/>
        <v>50</v>
      </c>
      <c r="J29" s="6">
        <f t="shared" si="81"/>
        <v>45</v>
      </c>
      <c r="K29" s="6">
        <f t="shared" si="81"/>
        <v>55</v>
      </c>
      <c r="L29" s="6" t="str">
        <f t="shared" si="81"/>
        <v>geen eis</v>
      </c>
      <c r="M29" s="6" t="str">
        <f t="shared" si="81"/>
        <v>geen eis</v>
      </c>
      <c r="N29" s="6" t="str">
        <f t="shared" si="81"/>
        <v>geen eis</v>
      </c>
      <c r="O29" s="6" t="str">
        <f t="shared" si="81"/>
        <v>geen eis</v>
      </c>
      <c r="P29" s="6" t="str">
        <f t="shared" si="81"/>
        <v>geen eis</v>
      </c>
      <c r="Q29" s="6" t="str">
        <f t="shared" si="81"/>
        <v>geen eis</v>
      </c>
      <c r="T29" s="6">
        <f t="shared" si="77"/>
        <v>50</v>
      </c>
      <c r="U29" s="6">
        <f t="shared" si="77"/>
        <v>50</v>
      </c>
      <c r="V29" s="6">
        <f t="shared" si="77"/>
        <v>45</v>
      </c>
      <c r="W29" s="6">
        <f t="shared" si="77"/>
        <v>50</v>
      </c>
      <c r="X29" s="6">
        <f t="shared" si="77"/>
        <v>45</v>
      </c>
      <c r="Y29" s="293">
        <f t="shared" si="77"/>
        <v>45</v>
      </c>
      <c r="Z29" s="322">
        <f t="shared" si="77"/>
        <v>45</v>
      </c>
      <c r="AA29" s="6" t="str">
        <f t="shared" si="77"/>
        <v>geen eis</v>
      </c>
      <c r="AB29" s="6">
        <f t="shared" si="77"/>
        <v>55</v>
      </c>
      <c r="AC29" s="6">
        <f t="shared" si="77"/>
        <v>50</v>
      </c>
      <c r="AD29" s="6">
        <f t="shared" si="77"/>
        <v>50</v>
      </c>
      <c r="AE29" s="6">
        <f t="shared" si="77"/>
        <v>50</v>
      </c>
      <c r="AF29" s="6" t="str">
        <f t="shared" si="77"/>
        <v>geen eis</v>
      </c>
      <c r="AG29" s="6">
        <f t="shared" si="77"/>
        <v>55</v>
      </c>
      <c r="AH29" s="6">
        <f t="shared" si="77"/>
        <v>50</v>
      </c>
      <c r="AI29" s="6" t="str">
        <f t="shared" si="77"/>
        <v>geen eis</v>
      </c>
      <c r="AJ29" s="6">
        <f t="shared" si="77"/>
        <v>50</v>
      </c>
      <c r="AK29" s="6">
        <f t="shared" si="77"/>
        <v>50</v>
      </c>
      <c r="AL29" s="6">
        <f t="shared" si="77"/>
        <v>50</v>
      </c>
      <c r="AM29" s="6">
        <f t="shared" si="77"/>
        <v>55</v>
      </c>
      <c r="AN29" s="6">
        <f t="shared" si="77"/>
        <v>55</v>
      </c>
      <c r="AO29" s="6">
        <f t="shared" si="77"/>
        <v>45</v>
      </c>
      <c r="AP29" s="6">
        <f t="shared" si="77"/>
        <v>55</v>
      </c>
      <c r="AQ29" s="6">
        <f t="shared" si="77"/>
        <v>55</v>
      </c>
      <c r="AR29" s="6">
        <f t="shared" si="77"/>
        <v>50</v>
      </c>
      <c r="AS29" s="6" t="str">
        <f t="shared" si="77"/>
        <v>geen eis</v>
      </c>
      <c r="AT29" s="6"/>
      <c r="AU29" s="6"/>
      <c r="AV29" s="6" t="str">
        <f t="shared" ref="AV29:BA29" si="82">VLOOKUP(AV$5,kruis_contact,MATCH($C29,contact_zendlokaal,0)+1,FALSE)</f>
        <v>geen eis</v>
      </c>
      <c r="AW29" s="6">
        <f t="shared" si="82"/>
        <v>45</v>
      </c>
      <c r="AX29" s="6" t="str">
        <f t="shared" si="82"/>
        <v>geen eis</v>
      </c>
      <c r="AY29" s="6">
        <f t="shared" si="82"/>
        <v>55</v>
      </c>
      <c r="AZ29" s="6" t="str">
        <f t="shared" si="82"/>
        <v>geen eis</v>
      </c>
      <c r="BA29" s="6" t="str">
        <f t="shared" si="82"/>
        <v>geen eis</v>
      </c>
    </row>
    <row r="30" spans="1:53">
      <c r="A30" s="1"/>
      <c r="B30" s="359"/>
      <c r="C30" s="331"/>
      <c r="D30" s="71"/>
      <c r="E30" s="71"/>
      <c r="F30" s="80">
        <f t="shared" ref="F30:K30" si="83">F29-contact_verhoogd</f>
        <v>50</v>
      </c>
      <c r="G30" s="80">
        <f t="shared" si="83"/>
        <v>50</v>
      </c>
      <c r="H30" s="80">
        <f t="shared" si="83"/>
        <v>45</v>
      </c>
      <c r="I30" s="80">
        <f t="shared" si="83"/>
        <v>45</v>
      </c>
      <c r="J30" s="80">
        <f t="shared" si="83"/>
        <v>40</v>
      </c>
      <c r="K30" s="80">
        <f t="shared" si="83"/>
        <v>50</v>
      </c>
      <c r="T30" s="80">
        <f t="shared" ref="T30" si="84">T29-contact_verhoogd</f>
        <v>45</v>
      </c>
      <c r="U30" s="80">
        <f t="shared" ref="U30:Z30" si="85">U29-contact_verhoogd</f>
        <v>45</v>
      </c>
      <c r="V30" s="80">
        <f t="shared" si="85"/>
        <v>40</v>
      </c>
      <c r="W30" s="80">
        <f t="shared" si="85"/>
        <v>45</v>
      </c>
      <c r="X30" s="80">
        <f t="shared" ref="X30" si="86">X29-contact_verhoogd</f>
        <v>40</v>
      </c>
      <c r="Y30" s="290">
        <f t="shared" si="85"/>
        <v>40</v>
      </c>
      <c r="Z30" s="296">
        <f t="shared" si="85"/>
        <v>40</v>
      </c>
      <c r="AA30" s="33"/>
      <c r="AB30" s="80">
        <f>AB29-contact_verhoogd</f>
        <v>50</v>
      </c>
      <c r="AC30" s="80">
        <f>AC29-contact_verhoogd</f>
        <v>45</v>
      </c>
      <c r="AD30" s="80">
        <f>AD29-contact_verhoogd</f>
        <v>45</v>
      </c>
      <c r="AE30" s="80">
        <f>AE29-contact_verhoogd</f>
        <v>45</v>
      </c>
      <c r="AF30" s="33"/>
      <c r="AG30" s="80">
        <f>AG29-contact_verhoogd</f>
        <v>50</v>
      </c>
      <c r="AH30" s="80">
        <f>AH29-contact_verhoogd</f>
        <v>45</v>
      </c>
      <c r="AI30" s="33"/>
      <c r="AJ30" s="80">
        <f t="shared" ref="AJ30:AR30" si="87">AJ29-contact_verhoogd</f>
        <v>45</v>
      </c>
      <c r="AK30" s="80">
        <f t="shared" si="87"/>
        <v>45</v>
      </c>
      <c r="AL30" s="80">
        <f t="shared" si="87"/>
        <v>45</v>
      </c>
      <c r="AM30" s="80">
        <f t="shared" si="87"/>
        <v>50</v>
      </c>
      <c r="AN30" s="80">
        <f t="shared" si="87"/>
        <v>50</v>
      </c>
      <c r="AO30" s="80">
        <f t="shared" si="87"/>
        <v>40</v>
      </c>
      <c r="AP30" s="80">
        <f t="shared" si="87"/>
        <v>50</v>
      </c>
      <c r="AQ30" s="80">
        <f t="shared" si="87"/>
        <v>50</v>
      </c>
      <c r="AR30" s="80">
        <f t="shared" si="87"/>
        <v>45</v>
      </c>
      <c r="AW30" s="80">
        <f>AW29-contact_verhoogd</f>
        <v>40</v>
      </c>
      <c r="AY30" s="80">
        <f>AY29-contact_verhoogd</f>
        <v>50</v>
      </c>
    </row>
    <row r="31" spans="1:53" s="323" customFormat="1">
      <c r="A31" s="1"/>
      <c r="B31" s="359" t="s">
        <v>121</v>
      </c>
      <c r="C31" s="329" t="str">
        <f>VLOOKUP(B31,lokalentabel,4,FALSE)</f>
        <v>normaal</v>
      </c>
      <c r="D31" s="310"/>
      <c r="E31" s="310"/>
      <c r="F31" s="6">
        <f t="shared" ref="F31:Q31" si="88">VLOOKUP(F$5,kruis_contact,MATCH($C31,contact_zendlokaal,0)+1,FALSE)</f>
        <v>60</v>
      </c>
      <c r="G31" s="6">
        <f t="shared" si="88"/>
        <v>60</v>
      </c>
      <c r="H31" s="6">
        <f t="shared" si="88"/>
        <v>55</v>
      </c>
      <c r="I31" s="6">
        <f t="shared" si="88"/>
        <v>55</v>
      </c>
      <c r="J31" s="6">
        <f t="shared" si="88"/>
        <v>50</v>
      </c>
      <c r="K31" s="6">
        <f t="shared" si="88"/>
        <v>60</v>
      </c>
      <c r="L31" s="6" t="str">
        <f t="shared" si="88"/>
        <v>geen eis</v>
      </c>
      <c r="M31" s="6" t="str">
        <f t="shared" si="88"/>
        <v>geen eis</v>
      </c>
      <c r="N31" s="6" t="str">
        <f t="shared" si="88"/>
        <v>geen eis</v>
      </c>
      <c r="O31" s="6" t="str">
        <f t="shared" si="88"/>
        <v>geen eis</v>
      </c>
      <c r="P31" s="6" t="str">
        <f t="shared" si="88"/>
        <v>geen eis</v>
      </c>
      <c r="Q31" s="6" t="str">
        <f t="shared" si="88"/>
        <v>geen eis</v>
      </c>
      <c r="T31" s="6">
        <f t="shared" ref="T31:AS31" si="89">VLOOKUP(T$5,kruis_contact,MATCH($C31,contact_zendlokaal,0)+1,FALSE)</f>
        <v>55</v>
      </c>
      <c r="U31" s="6">
        <f t="shared" si="89"/>
        <v>55</v>
      </c>
      <c r="V31" s="6">
        <f t="shared" si="89"/>
        <v>50</v>
      </c>
      <c r="W31" s="6">
        <f t="shared" si="89"/>
        <v>55</v>
      </c>
      <c r="X31" s="6">
        <f t="shared" si="89"/>
        <v>50</v>
      </c>
      <c r="Y31" s="293">
        <f t="shared" si="89"/>
        <v>50</v>
      </c>
      <c r="Z31" s="322">
        <f t="shared" si="89"/>
        <v>50</v>
      </c>
      <c r="AA31" s="6" t="str">
        <f t="shared" si="89"/>
        <v>geen eis</v>
      </c>
      <c r="AB31" s="6">
        <f t="shared" si="89"/>
        <v>60</v>
      </c>
      <c r="AC31" s="6">
        <f t="shared" si="89"/>
        <v>55</v>
      </c>
      <c r="AD31" s="6">
        <f t="shared" si="89"/>
        <v>55</v>
      </c>
      <c r="AE31" s="6">
        <f t="shared" si="89"/>
        <v>55</v>
      </c>
      <c r="AF31" s="6" t="str">
        <f t="shared" si="89"/>
        <v>geen eis</v>
      </c>
      <c r="AG31" s="6">
        <f t="shared" si="89"/>
        <v>60</v>
      </c>
      <c r="AH31" s="6">
        <f t="shared" si="89"/>
        <v>55</v>
      </c>
      <c r="AI31" s="6" t="str">
        <f t="shared" si="89"/>
        <v>geen eis</v>
      </c>
      <c r="AJ31" s="6">
        <f t="shared" si="89"/>
        <v>55</v>
      </c>
      <c r="AK31" s="6">
        <f t="shared" si="89"/>
        <v>55</v>
      </c>
      <c r="AL31" s="6">
        <f t="shared" si="89"/>
        <v>55</v>
      </c>
      <c r="AM31" s="6">
        <f t="shared" si="89"/>
        <v>60</v>
      </c>
      <c r="AN31" s="6">
        <f t="shared" si="89"/>
        <v>60</v>
      </c>
      <c r="AO31" s="6">
        <f t="shared" si="89"/>
        <v>50</v>
      </c>
      <c r="AP31" s="6">
        <f t="shared" si="89"/>
        <v>60</v>
      </c>
      <c r="AQ31" s="6">
        <f t="shared" si="89"/>
        <v>60</v>
      </c>
      <c r="AR31" s="6">
        <f t="shared" si="89"/>
        <v>55</v>
      </c>
      <c r="AS31" s="6" t="str">
        <f t="shared" si="89"/>
        <v>geen eis</v>
      </c>
      <c r="AT31" s="6"/>
      <c r="AU31" s="6"/>
      <c r="AV31" s="6" t="str">
        <f t="shared" ref="AV31:BA31" si="90">VLOOKUP(AV$5,kruis_contact,MATCH($C31,contact_zendlokaal,0)+1,FALSE)</f>
        <v>geen eis</v>
      </c>
      <c r="AW31" s="6">
        <f t="shared" si="90"/>
        <v>50</v>
      </c>
      <c r="AX31" s="6" t="str">
        <f t="shared" si="90"/>
        <v>geen eis</v>
      </c>
      <c r="AY31" s="6">
        <f t="shared" si="90"/>
        <v>60</v>
      </c>
      <c r="AZ31" s="6" t="str">
        <f t="shared" si="90"/>
        <v>geen eis</v>
      </c>
      <c r="BA31" s="6" t="str">
        <f t="shared" si="90"/>
        <v>geen eis</v>
      </c>
    </row>
    <row r="32" spans="1:53">
      <c r="A32" s="1"/>
      <c r="B32" s="359"/>
      <c r="C32" s="331"/>
      <c r="D32" s="71"/>
      <c r="E32" s="71"/>
      <c r="F32" s="80">
        <f t="shared" ref="F32:K32" si="91">F31-contact_verhoogd</f>
        <v>55</v>
      </c>
      <c r="G32" s="80">
        <f t="shared" si="91"/>
        <v>55</v>
      </c>
      <c r="H32" s="80">
        <f t="shared" si="91"/>
        <v>50</v>
      </c>
      <c r="I32" s="80">
        <f t="shared" si="91"/>
        <v>50</v>
      </c>
      <c r="J32" s="80">
        <f t="shared" si="91"/>
        <v>45</v>
      </c>
      <c r="K32" s="80">
        <f t="shared" si="91"/>
        <v>55</v>
      </c>
      <c r="T32" s="80">
        <f t="shared" ref="T32" si="92">T31-contact_verhoogd</f>
        <v>50</v>
      </c>
      <c r="U32" s="80">
        <f t="shared" ref="U32:Z32" si="93">U31-contact_verhoogd</f>
        <v>50</v>
      </c>
      <c r="V32" s="80">
        <f t="shared" si="93"/>
        <v>45</v>
      </c>
      <c r="W32" s="80">
        <f t="shared" si="93"/>
        <v>50</v>
      </c>
      <c r="X32" s="80">
        <f t="shared" ref="X32" si="94">X31-contact_verhoogd</f>
        <v>45</v>
      </c>
      <c r="Y32" s="290">
        <f t="shared" si="93"/>
        <v>45</v>
      </c>
      <c r="Z32" s="296">
        <f t="shared" si="93"/>
        <v>45</v>
      </c>
      <c r="AA32" s="33"/>
      <c r="AB32" s="80">
        <f>AB31-contact_verhoogd</f>
        <v>55</v>
      </c>
      <c r="AC32" s="80">
        <f>AC31-contact_verhoogd</f>
        <v>50</v>
      </c>
      <c r="AD32" s="80">
        <f>AD31-contact_verhoogd</f>
        <v>50</v>
      </c>
      <c r="AE32" s="80">
        <f>AE31-contact_verhoogd</f>
        <v>50</v>
      </c>
      <c r="AF32" s="33"/>
      <c r="AG32" s="80">
        <f>AG31-contact_verhoogd</f>
        <v>55</v>
      </c>
      <c r="AH32" s="80">
        <f>AH31-contact_verhoogd</f>
        <v>50</v>
      </c>
      <c r="AI32" s="33"/>
      <c r="AJ32" s="80">
        <f t="shared" ref="AJ32:AR32" si="95">AJ31-contact_verhoogd</f>
        <v>50</v>
      </c>
      <c r="AK32" s="80">
        <f t="shared" si="95"/>
        <v>50</v>
      </c>
      <c r="AL32" s="80">
        <f t="shared" si="95"/>
        <v>50</v>
      </c>
      <c r="AM32" s="80">
        <f t="shared" si="95"/>
        <v>55</v>
      </c>
      <c r="AN32" s="80">
        <f t="shared" si="95"/>
        <v>55</v>
      </c>
      <c r="AO32" s="80">
        <f t="shared" si="95"/>
        <v>45</v>
      </c>
      <c r="AP32" s="80">
        <f t="shared" si="95"/>
        <v>55</v>
      </c>
      <c r="AQ32" s="80">
        <f t="shared" si="95"/>
        <v>55</v>
      </c>
      <c r="AR32" s="80">
        <f t="shared" si="95"/>
        <v>50</v>
      </c>
      <c r="AW32" s="80">
        <f>AW31-contact_verhoogd</f>
        <v>45</v>
      </c>
      <c r="AY32" s="80">
        <f>AY31-contact_verhoogd</f>
        <v>55</v>
      </c>
    </row>
    <row r="33" spans="1:53">
      <c r="A33" s="1"/>
      <c r="B33" s="319"/>
      <c r="C33" s="330"/>
      <c r="D33" s="30"/>
      <c r="E33" s="30"/>
      <c r="F33" s="33"/>
      <c r="G33" s="33"/>
      <c r="H33" s="33"/>
      <c r="I33" s="33"/>
      <c r="J33" s="33"/>
      <c r="K33" s="80"/>
      <c r="L33" s="80"/>
      <c r="M33" s="80"/>
      <c r="N33" s="80"/>
      <c r="O33" s="80"/>
      <c r="P33" s="80"/>
      <c r="Q33" s="80"/>
      <c r="R33" s="80"/>
      <c r="S33" s="80"/>
      <c r="T33" s="33"/>
      <c r="U33" s="33"/>
      <c r="V33" s="33"/>
      <c r="W33" s="33"/>
      <c r="X33" s="33"/>
      <c r="Y33" s="291"/>
      <c r="Z33" s="297"/>
      <c r="AA33" s="33"/>
      <c r="AB33" s="33"/>
      <c r="AC33" s="33"/>
      <c r="AD33" s="33"/>
      <c r="AE33" s="33"/>
      <c r="AF33" s="33"/>
      <c r="AG33" s="33"/>
      <c r="AH33" s="33"/>
      <c r="AI33" s="33"/>
      <c r="AJ33" s="33"/>
      <c r="AK33" s="33"/>
      <c r="AL33" s="33"/>
      <c r="AM33" s="33"/>
      <c r="AN33" s="33"/>
      <c r="AO33" s="33"/>
      <c r="AP33" s="33"/>
      <c r="AQ33" s="33"/>
      <c r="AR33" s="33"/>
      <c r="AW33" s="33"/>
    </row>
    <row r="34" spans="1:53">
      <c r="A34" s="1"/>
      <c r="B34" s="313" t="s">
        <v>106</v>
      </c>
      <c r="C34" s="332"/>
      <c r="D34" s="70"/>
      <c r="E34" s="70"/>
      <c r="F34" s="33"/>
      <c r="G34" s="33"/>
      <c r="H34" s="33"/>
      <c r="I34" s="33"/>
      <c r="J34" s="33"/>
      <c r="K34" s="80"/>
      <c r="L34" s="80"/>
      <c r="M34" s="80"/>
      <c r="N34" s="80"/>
      <c r="O34" s="80"/>
      <c r="P34" s="80"/>
      <c r="Q34" s="80"/>
      <c r="R34" s="80"/>
      <c r="S34" s="80"/>
      <c r="T34" s="33"/>
      <c r="U34" s="33"/>
      <c r="V34" s="33"/>
      <c r="W34" s="33"/>
      <c r="X34" s="33"/>
      <c r="Y34" s="291"/>
      <c r="Z34" s="297"/>
      <c r="AA34" s="33"/>
      <c r="AB34" s="33"/>
      <c r="AC34" s="33"/>
      <c r="AD34" s="33"/>
      <c r="AE34" s="33"/>
      <c r="AF34" s="33"/>
      <c r="AG34" s="33"/>
      <c r="AH34" s="33"/>
      <c r="AI34" s="33"/>
      <c r="AJ34" s="33"/>
      <c r="AK34" s="33"/>
      <c r="AL34" s="33"/>
      <c r="AM34" s="33"/>
      <c r="AN34" s="33"/>
      <c r="AO34" s="33"/>
      <c r="AP34" s="33"/>
      <c r="AQ34" s="33"/>
      <c r="AR34" s="33"/>
      <c r="AW34" s="33"/>
    </row>
    <row r="35" spans="1:53">
      <c r="A35" s="1"/>
      <c r="B35" s="319"/>
      <c r="C35" s="330"/>
      <c r="D35" s="30"/>
      <c r="E35" s="30"/>
      <c r="F35" s="33"/>
      <c r="G35" s="33"/>
      <c r="H35" s="33"/>
      <c r="I35" s="33"/>
      <c r="J35" s="33"/>
      <c r="K35" s="80"/>
      <c r="L35" s="80"/>
      <c r="M35" s="80"/>
      <c r="N35" s="80"/>
      <c r="O35" s="80"/>
      <c r="P35" s="80"/>
      <c r="Q35" s="80"/>
      <c r="R35" s="80"/>
      <c r="S35" s="80"/>
      <c r="T35" s="33"/>
      <c r="U35" s="33"/>
      <c r="V35" s="33"/>
      <c r="W35" s="33"/>
      <c r="X35" s="33"/>
      <c r="Y35" s="291"/>
      <c r="Z35" s="297"/>
      <c r="AA35" s="33"/>
      <c r="AB35" s="33"/>
      <c r="AC35" s="33"/>
      <c r="AD35" s="33"/>
      <c r="AE35" s="33"/>
      <c r="AF35" s="33"/>
      <c r="AG35" s="33"/>
      <c r="AH35" s="33"/>
      <c r="AI35" s="33"/>
      <c r="AJ35" s="33"/>
      <c r="AK35" s="33"/>
      <c r="AL35" s="33"/>
      <c r="AM35" s="33"/>
      <c r="AN35" s="33"/>
      <c r="AO35" s="33"/>
      <c r="AP35" s="33"/>
      <c r="AQ35" s="33"/>
      <c r="AR35" s="33"/>
      <c r="AW35" s="33"/>
    </row>
    <row r="36" spans="1:53" s="323" customFormat="1">
      <c r="A36" s="5"/>
      <c r="B36" s="360" t="s">
        <v>158</v>
      </c>
      <c r="C36" s="329" t="str">
        <f>VLOOKUP(B36,lokalentabel,4,FALSE)</f>
        <v>normaal</v>
      </c>
      <c r="D36" s="311"/>
      <c r="E36" s="311"/>
      <c r="F36" s="6">
        <f t="shared" ref="F36:Q38" si="96">VLOOKUP(F$5,kruis_contact,MATCH($C36,contact_zendlokaal,0)+1,FALSE)</f>
        <v>60</v>
      </c>
      <c r="G36" s="6">
        <f t="shared" si="96"/>
        <v>60</v>
      </c>
      <c r="H36" s="6">
        <f t="shared" si="96"/>
        <v>55</v>
      </c>
      <c r="I36" s="6">
        <f t="shared" si="96"/>
        <v>55</v>
      </c>
      <c r="J36" s="6">
        <f t="shared" si="96"/>
        <v>50</v>
      </c>
      <c r="K36" s="6">
        <f t="shared" ref="K36:Q36" si="97">VLOOKUP(K$5,kruis_contact,MATCH($C36,contact_zendlokaal,0)+1,FALSE)</f>
        <v>60</v>
      </c>
      <c r="L36" s="6" t="str">
        <f t="shared" si="97"/>
        <v>geen eis</v>
      </c>
      <c r="M36" s="6" t="str">
        <f t="shared" si="97"/>
        <v>geen eis</v>
      </c>
      <c r="N36" s="6" t="str">
        <f t="shared" si="97"/>
        <v>geen eis</v>
      </c>
      <c r="O36" s="6" t="str">
        <f t="shared" si="97"/>
        <v>geen eis</v>
      </c>
      <c r="P36" s="6" t="str">
        <f t="shared" si="97"/>
        <v>geen eis</v>
      </c>
      <c r="Q36" s="6" t="str">
        <f t="shared" si="97"/>
        <v>geen eis</v>
      </c>
      <c r="R36" s="6"/>
      <c r="S36" s="6"/>
      <c r="T36" s="6">
        <f>VLOOKUP(T$5,kruis_contact,MATCH($C36,contact_zendlokaal,0)+1,FALSE)</f>
        <v>55</v>
      </c>
      <c r="U36" s="6">
        <f>VLOOKUP(U$5,kruis_contact,MATCH($C36,contact_zendlokaal,0)+1,FALSE)</f>
        <v>55</v>
      </c>
      <c r="V36" s="6">
        <f>VLOOKUP(V$5,kruis_contact,MATCH($C36,contact_zendlokaal,0)+1,FALSE)</f>
        <v>50</v>
      </c>
      <c r="W36" s="6">
        <f>VLOOKUP(W$5,kruis_contact,MATCH($C36,contact_zendlokaal,0)+1,FALSE)</f>
        <v>55</v>
      </c>
      <c r="X36" s="6">
        <f>VLOOKUP(X$5,kruis_contact,MATCH($C36,contact_zendlokaal,0)+1,FALSE)</f>
        <v>50</v>
      </c>
      <c r="Y36" s="292">
        <v>54</v>
      </c>
      <c r="Z36" s="298">
        <v>50</v>
      </c>
      <c r="AA36" s="6" t="str">
        <f t="shared" ref="AA36" si="98">VLOOKUP(AA$5,kruis_contact,MATCH($C36,contact_zendlokaal,0)+1,FALSE)</f>
        <v>geen eis</v>
      </c>
      <c r="AB36" s="31">
        <v>55</v>
      </c>
      <c r="AC36" s="6">
        <f t="shared" ref="AC36:AJ36" si="99">VLOOKUP(AC$5,kruis_contact,MATCH($C36,contact_zendlokaal,0)+1,FALSE)</f>
        <v>55</v>
      </c>
      <c r="AD36" s="6">
        <f t="shared" si="99"/>
        <v>55</v>
      </c>
      <c r="AE36" s="6">
        <f t="shared" si="99"/>
        <v>55</v>
      </c>
      <c r="AF36" s="6" t="str">
        <f t="shared" si="99"/>
        <v>geen eis</v>
      </c>
      <c r="AG36" s="6">
        <f t="shared" si="99"/>
        <v>60</v>
      </c>
      <c r="AH36" s="6">
        <f t="shared" si="99"/>
        <v>55</v>
      </c>
      <c r="AI36" s="6" t="str">
        <f t="shared" si="99"/>
        <v>geen eis</v>
      </c>
      <c r="AJ36" s="6">
        <f t="shared" si="99"/>
        <v>55</v>
      </c>
      <c r="AK36" s="31">
        <v>55</v>
      </c>
      <c r="AL36" s="31">
        <v>55</v>
      </c>
      <c r="AM36" s="31">
        <v>60</v>
      </c>
      <c r="AN36" s="31">
        <v>60</v>
      </c>
      <c r="AO36" s="31">
        <v>50</v>
      </c>
      <c r="AP36" s="31">
        <v>60</v>
      </c>
      <c r="AQ36" s="31">
        <v>60</v>
      </c>
      <c r="AR36" s="31">
        <v>55</v>
      </c>
      <c r="AS36" s="6" t="str">
        <f>VLOOKUP(AS$5,kruis_contact,MATCH($C36,contact_zendlokaal,0)+1,FALSE)</f>
        <v>geen eis</v>
      </c>
      <c r="AT36" s="6"/>
      <c r="AU36" s="6"/>
      <c r="AV36" s="6" t="str">
        <f t="shared" ref="AV36:BA36" si="100">VLOOKUP(AV$5,kruis_contact,MATCH($C36,contact_zendlokaal,0)+1,FALSE)</f>
        <v>geen eis</v>
      </c>
      <c r="AW36" s="6">
        <f t="shared" si="100"/>
        <v>50</v>
      </c>
      <c r="AX36" s="6" t="str">
        <f t="shared" si="100"/>
        <v>geen eis</v>
      </c>
      <c r="AY36" s="6">
        <f t="shared" si="100"/>
        <v>60</v>
      </c>
      <c r="AZ36" s="6" t="str">
        <f t="shared" si="100"/>
        <v>geen eis</v>
      </c>
      <c r="BA36" s="6" t="str">
        <f t="shared" si="100"/>
        <v>geen eis</v>
      </c>
    </row>
    <row r="37" spans="1:53">
      <c r="A37" s="5"/>
      <c r="B37" s="360"/>
      <c r="C37" s="330"/>
      <c r="D37" s="30"/>
      <c r="E37" s="30"/>
      <c r="F37" s="80">
        <f t="shared" ref="F37:J37" si="101">F36-contact_verhoogd</f>
        <v>55</v>
      </c>
      <c r="G37" s="80">
        <f t="shared" si="101"/>
        <v>55</v>
      </c>
      <c r="H37" s="80">
        <f t="shared" si="101"/>
        <v>50</v>
      </c>
      <c r="I37" s="80">
        <f t="shared" si="101"/>
        <v>50</v>
      </c>
      <c r="J37" s="80">
        <f t="shared" si="101"/>
        <v>45</v>
      </c>
      <c r="K37" s="80">
        <f>K36-contact_verhoogd</f>
        <v>55</v>
      </c>
      <c r="L37" s="80"/>
      <c r="M37" s="80"/>
      <c r="N37" s="80"/>
      <c r="O37" s="80"/>
      <c r="P37" s="80"/>
      <c r="Q37" s="80"/>
      <c r="R37" s="80"/>
      <c r="S37" s="80"/>
      <c r="T37" s="80">
        <f>T36-contact_verhoogd</f>
        <v>50</v>
      </c>
      <c r="U37" s="80">
        <f>U36-contact_verhoogd</f>
        <v>50</v>
      </c>
      <c r="V37" s="80">
        <f>V36-contact_verhoogd</f>
        <v>45</v>
      </c>
      <c r="W37" s="80">
        <f>W36-contact_verhoogd</f>
        <v>50</v>
      </c>
      <c r="X37" s="80">
        <f>X36-contact_verhoogd</f>
        <v>45</v>
      </c>
      <c r="Y37" s="291">
        <v>50</v>
      </c>
      <c r="Z37" s="297">
        <v>45</v>
      </c>
      <c r="AA37" s="33"/>
      <c r="AB37" s="33">
        <v>50</v>
      </c>
      <c r="AC37" s="80">
        <f>AC36-contact_verhoogd</f>
        <v>50</v>
      </c>
      <c r="AD37" s="80">
        <f>AD36-contact_verhoogd</f>
        <v>50</v>
      </c>
      <c r="AE37" s="80">
        <f>AE36-contact_verhoogd</f>
        <v>50</v>
      </c>
      <c r="AF37" s="33"/>
      <c r="AG37" s="80">
        <f>AG36-contact_verhoogd</f>
        <v>55</v>
      </c>
      <c r="AH37" s="80">
        <f>AH36-contact_verhoogd</f>
        <v>50</v>
      </c>
      <c r="AI37" s="33"/>
      <c r="AJ37" s="80">
        <f>AJ36-contact_verhoogd</f>
        <v>50</v>
      </c>
      <c r="AK37" s="33">
        <v>50</v>
      </c>
      <c r="AL37" s="33">
        <v>50</v>
      </c>
      <c r="AM37" s="33">
        <v>55</v>
      </c>
      <c r="AN37" s="33">
        <v>55</v>
      </c>
      <c r="AO37" s="33">
        <v>45</v>
      </c>
      <c r="AP37" s="33">
        <v>55</v>
      </c>
      <c r="AQ37" s="33">
        <v>55</v>
      </c>
      <c r="AR37" s="33">
        <v>50</v>
      </c>
      <c r="AW37" s="80">
        <f>AW36-contact_verhoogd</f>
        <v>45</v>
      </c>
      <c r="AY37" s="80">
        <f>AY36-contact_verhoogd</f>
        <v>55</v>
      </c>
    </row>
    <row r="38" spans="1:53" s="323" customFormat="1">
      <c r="A38" s="1"/>
      <c r="B38" s="360" t="s">
        <v>100</v>
      </c>
      <c r="C38" s="329" t="str">
        <f>VLOOKUP(B38,lokalentabel,4,FALSE)</f>
        <v>normaal</v>
      </c>
      <c r="D38" s="311"/>
      <c r="E38" s="311"/>
      <c r="F38" s="6">
        <f t="shared" si="96"/>
        <v>60</v>
      </c>
      <c r="G38" s="6">
        <f t="shared" si="96"/>
        <v>60</v>
      </c>
      <c r="H38" s="6">
        <f t="shared" si="96"/>
        <v>55</v>
      </c>
      <c r="I38" s="6">
        <f t="shared" si="96"/>
        <v>55</v>
      </c>
      <c r="J38" s="6">
        <f t="shared" si="96"/>
        <v>50</v>
      </c>
      <c r="K38" s="6">
        <f t="shared" si="96"/>
        <v>60</v>
      </c>
      <c r="L38" s="6" t="str">
        <f t="shared" si="96"/>
        <v>geen eis</v>
      </c>
      <c r="M38" s="6" t="str">
        <f t="shared" si="96"/>
        <v>geen eis</v>
      </c>
      <c r="N38" s="6" t="str">
        <f t="shared" si="96"/>
        <v>geen eis</v>
      </c>
      <c r="O38" s="6" t="str">
        <f t="shared" si="96"/>
        <v>geen eis</v>
      </c>
      <c r="P38" s="6" t="str">
        <f t="shared" si="96"/>
        <v>geen eis</v>
      </c>
      <c r="Q38" s="6" t="str">
        <f t="shared" si="96"/>
        <v>geen eis</v>
      </c>
      <c r="R38" s="6"/>
      <c r="S38" s="6"/>
      <c r="T38" s="6">
        <f t="shared" ref="T38:AS38" si="102">VLOOKUP(T$5,kruis_contact,MATCH($C38,contact_zendlokaal,0)+1,FALSE)</f>
        <v>55</v>
      </c>
      <c r="U38" s="6">
        <f t="shared" si="102"/>
        <v>55</v>
      </c>
      <c r="V38" s="6">
        <f t="shared" si="102"/>
        <v>50</v>
      </c>
      <c r="W38" s="6">
        <f t="shared" si="102"/>
        <v>55</v>
      </c>
      <c r="X38" s="6">
        <f t="shared" si="102"/>
        <v>50</v>
      </c>
      <c r="Y38" s="293">
        <f t="shared" si="102"/>
        <v>50</v>
      </c>
      <c r="Z38" s="322">
        <f t="shared" si="102"/>
        <v>50</v>
      </c>
      <c r="AA38" s="6" t="str">
        <f t="shared" si="102"/>
        <v>geen eis</v>
      </c>
      <c r="AB38" s="6">
        <f t="shared" si="102"/>
        <v>60</v>
      </c>
      <c r="AC38" s="6">
        <f t="shared" si="102"/>
        <v>55</v>
      </c>
      <c r="AD38" s="6">
        <f t="shared" si="102"/>
        <v>55</v>
      </c>
      <c r="AE38" s="6">
        <f t="shared" si="102"/>
        <v>55</v>
      </c>
      <c r="AF38" s="6" t="str">
        <f t="shared" si="102"/>
        <v>geen eis</v>
      </c>
      <c r="AG38" s="6">
        <f t="shared" si="102"/>
        <v>60</v>
      </c>
      <c r="AH38" s="6">
        <f t="shared" si="102"/>
        <v>55</v>
      </c>
      <c r="AI38" s="6" t="str">
        <f t="shared" si="102"/>
        <v>geen eis</v>
      </c>
      <c r="AJ38" s="6">
        <f t="shared" si="102"/>
        <v>55</v>
      </c>
      <c r="AK38" s="6">
        <f t="shared" si="102"/>
        <v>55</v>
      </c>
      <c r="AL38" s="6">
        <f t="shared" si="102"/>
        <v>55</v>
      </c>
      <c r="AM38" s="6">
        <f t="shared" si="102"/>
        <v>60</v>
      </c>
      <c r="AN38" s="6">
        <f t="shared" si="102"/>
        <v>60</v>
      </c>
      <c r="AO38" s="6">
        <f t="shared" si="102"/>
        <v>50</v>
      </c>
      <c r="AP38" s="6">
        <f t="shared" si="102"/>
        <v>60</v>
      </c>
      <c r="AQ38" s="6">
        <f t="shared" si="102"/>
        <v>60</v>
      </c>
      <c r="AR38" s="6">
        <f t="shared" si="102"/>
        <v>55</v>
      </c>
      <c r="AS38" s="6" t="str">
        <f t="shared" si="102"/>
        <v>geen eis</v>
      </c>
      <c r="AT38" s="6"/>
      <c r="AU38" s="6"/>
      <c r="AV38" s="6" t="str">
        <f t="shared" ref="AV38:BA38" si="103">VLOOKUP(AV$5,kruis_contact,MATCH($C38,contact_zendlokaal,0)+1,FALSE)</f>
        <v>geen eis</v>
      </c>
      <c r="AW38" s="6">
        <f>VLOOKUP(AW$5,kruis_contact,MATCH($C38,contact_zendlokaal,0)+1,FALSE)</f>
        <v>50</v>
      </c>
      <c r="AX38" s="6" t="str">
        <f t="shared" si="103"/>
        <v>geen eis</v>
      </c>
      <c r="AY38" s="6">
        <f t="shared" si="103"/>
        <v>60</v>
      </c>
      <c r="AZ38" s="6" t="str">
        <f t="shared" si="103"/>
        <v>geen eis</v>
      </c>
      <c r="BA38" s="6" t="str">
        <f t="shared" si="103"/>
        <v>geen eis</v>
      </c>
    </row>
    <row r="39" spans="1:53">
      <c r="A39" s="1"/>
      <c r="B39" s="360"/>
      <c r="C39" s="330"/>
      <c r="D39" s="75"/>
      <c r="E39" s="75"/>
      <c r="F39" s="80">
        <f t="shared" ref="F39:K39" si="104">F38-contact_verhoogd</f>
        <v>55</v>
      </c>
      <c r="G39" s="80">
        <f t="shared" si="104"/>
        <v>55</v>
      </c>
      <c r="H39" s="80">
        <f t="shared" si="104"/>
        <v>50</v>
      </c>
      <c r="I39" s="80">
        <f t="shared" si="104"/>
        <v>50</v>
      </c>
      <c r="J39" s="80">
        <f t="shared" si="104"/>
        <v>45</v>
      </c>
      <c r="K39" s="80">
        <f t="shared" si="104"/>
        <v>55</v>
      </c>
      <c r="L39" s="80"/>
      <c r="M39" s="80"/>
      <c r="N39" s="80"/>
      <c r="O39" s="80"/>
      <c r="P39" s="80"/>
      <c r="Q39" s="80"/>
      <c r="R39" s="80"/>
      <c r="S39" s="80"/>
      <c r="T39" s="80">
        <f t="shared" ref="T39" si="105">T38-contact_verhoogd</f>
        <v>50</v>
      </c>
      <c r="U39" s="80">
        <f t="shared" ref="U39:Z39" si="106">U38-contact_verhoogd</f>
        <v>50</v>
      </c>
      <c r="V39" s="80">
        <f t="shared" si="106"/>
        <v>45</v>
      </c>
      <c r="W39" s="80">
        <f t="shared" si="106"/>
        <v>50</v>
      </c>
      <c r="X39" s="80">
        <f t="shared" ref="X39" si="107">X38-contact_verhoogd</f>
        <v>45</v>
      </c>
      <c r="Y39" s="290">
        <f t="shared" si="106"/>
        <v>45</v>
      </c>
      <c r="Z39" s="296">
        <f t="shared" si="106"/>
        <v>45</v>
      </c>
      <c r="AA39" s="33"/>
      <c r="AB39" s="80">
        <f>AB38-contact_verhoogd</f>
        <v>55</v>
      </c>
      <c r="AC39" s="80">
        <f>AC38-contact_verhoogd</f>
        <v>50</v>
      </c>
      <c r="AD39" s="80">
        <f>AD38-contact_verhoogd</f>
        <v>50</v>
      </c>
      <c r="AE39" s="80">
        <f>AE38-contact_verhoogd</f>
        <v>50</v>
      </c>
      <c r="AF39" s="33"/>
      <c r="AG39" s="80">
        <f>AG38-contact_verhoogd</f>
        <v>55</v>
      </c>
      <c r="AH39" s="80">
        <f>AH38-contact_verhoogd</f>
        <v>50</v>
      </c>
      <c r="AI39" s="33"/>
      <c r="AJ39" s="80">
        <f t="shared" ref="AJ39:AR39" si="108">AJ38-contact_verhoogd</f>
        <v>50</v>
      </c>
      <c r="AK39" s="80">
        <f t="shared" si="108"/>
        <v>50</v>
      </c>
      <c r="AL39" s="80">
        <f t="shared" si="108"/>
        <v>50</v>
      </c>
      <c r="AM39" s="80">
        <f t="shared" si="108"/>
        <v>55</v>
      </c>
      <c r="AN39" s="80">
        <f t="shared" si="108"/>
        <v>55</v>
      </c>
      <c r="AO39" s="80">
        <f t="shared" si="108"/>
        <v>45</v>
      </c>
      <c r="AP39" s="80">
        <f t="shared" si="108"/>
        <v>55</v>
      </c>
      <c r="AQ39" s="80">
        <f t="shared" si="108"/>
        <v>55</v>
      </c>
      <c r="AR39" s="80">
        <f t="shared" si="108"/>
        <v>50</v>
      </c>
      <c r="AW39" s="80">
        <f>AW38-contact_verhoogd</f>
        <v>45</v>
      </c>
      <c r="AY39" s="80">
        <f>AY38-contact_verhoogd</f>
        <v>55</v>
      </c>
    </row>
    <row r="40" spans="1:53" s="323" customFormat="1">
      <c r="A40" s="1"/>
      <c r="B40" s="359" t="s">
        <v>346</v>
      </c>
      <c r="C40" s="329" t="str">
        <f>VLOOKUP(B40,lokalentabel,4,FALSE)</f>
        <v>hoog</v>
      </c>
      <c r="D40" s="310"/>
      <c r="E40" s="310"/>
      <c r="F40" s="6">
        <f t="shared" ref="F40:Q40" si="109">VLOOKUP(F$5,kruis_contact,MATCH($C40,contact_zendlokaal,0)+1,FALSE)</f>
        <v>55</v>
      </c>
      <c r="G40" s="6">
        <f t="shared" si="109"/>
        <v>55</v>
      </c>
      <c r="H40" s="6">
        <f t="shared" si="109"/>
        <v>50</v>
      </c>
      <c r="I40" s="6">
        <f t="shared" si="109"/>
        <v>50</v>
      </c>
      <c r="J40" s="6">
        <f t="shared" si="109"/>
        <v>45</v>
      </c>
      <c r="K40" s="6">
        <f t="shared" si="109"/>
        <v>55</v>
      </c>
      <c r="L40" s="6" t="str">
        <f t="shared" si="109"/>
        <v>geen eis</v>
      </c>
      <c r="M40" s="6" t="str">
        <f t="shared" si="109"/>
        <v>geen eis</v>
      </c>
      <c r="N40" s="6" t="str">
        <f t="shared" si="109"/>
        <v>geen eis</v>
      </c>
      <c r="O40" s="6" t="str">
        <f t="shared" si="109"/>
        <v>geen eis</v>
      </c>
      <c r="P40" s="6" t="str">
        <f t="shared" si="109"/>
        <v>geen eis</v>
      </c>
      <c r="Q40" s="6" t="str">
        <f t="shared" si="109"/>
        <v>geen eis</v>
      </c>
      <c r="R40" s="6"/>
      <c r="S40" s="6"/>
      <c r="T40" s="6">
        <f t="shared" ref="T40:AS40" si="110">VLOOKUP(T$5,kruis_contact,MATCH($C40,contact_zendlokaal,0)+1,FALSE)</f>
        <v>50</v>
      </c>
      <c r="U40" s="6">
        <f t="shared" si="110"/>
        <v>50</v>
      </c>
      <c r="V40" s="6">
        <f t="shared" si="110"/>
        <v>45</v>
      </c>
      <c r="W40" s="6">
        <f t="shared" si="110"/>
        <v>50</v>
      </c>
      <c r="X40" s="6">
        <f t="shared" si="110"/>
        <v>45</v>
      </c>
      <c r="Y40" s="293">
        <f t="shared" si="110"/>
        <v>45</v>
      </c>
      <c r="Z40" s="322">
        <f t="shared" si="110"/>
        <v>45</v>
      </c>
      <c r="AA40" s="6" t="str">
        <f t="shared" si="110"/>
        <v>geen eis</v>
      </c>
      <c r="AB40" s="6">
        <f t="shared" si="110"/>
        <v>55</v>
      </c>
      <c r="AC40" s="6">
        <f t="shared" si="110"/>
        <v>50</v>
      </c>
      <c r="AD40" s="6">
        <f t="shared" si="110"/>
        <v>50</v>
      </c>
      <c r="AE40" s="6">
        <f t="shared" si="110"/>
        <v>50</v>
      </c>
      <c r="AF40" s="6" t="str">
        <f t="shared" si="110"/>
        <v>geen eis</v>
      </c>
      <c r="AG40" s="6">
        <f t="shared" si="110"/>
        <v>55</v>
      </c>
      <c r="AH40" s="6">
        <f t="shared" si="110"/>
        <v>50</v>
      </c>
      <c r="AI40" s="6" t="str">
        <f t="shared" si="110"/>
        <v>geen eis</v>
      </c>
      <c r="AJ40" s="6">
        <f t="shared" si="110"/>
        <v>50</v>
      </c>
      <c r="AK40" s="6">
        <f t="shared" si="110"/>
        <v>50</v>
      </c>
      <c r="AL40" s="6">
        <f t="shared" si="110"/>
        <v>50</v>
      </c>
      <c r="AM40" s="6">
        <f t="shared" si="110"/>
        <v>55</v>
      </c>
      <c r="AN40" s="6">
        <f t="shared" si="110"/>
        <v>55</v>
      </c>
      <c r="AO40" s="6">
        <f t="shared" si="110"/>
        <v>45</v>
      </c>
      <c r="AP40" s="6">
        <f t="shared" si="110"/>
        <v>55</v>
      </c>
      <c r="AQ40" s="6">
        <f t="shared" si="110"/>
        <v>55</v>
      </c>
      <c r="AR40" s="6">
        <f t="shared" si="110"/>
        <v>50</v>
      </c>
      <c r="AS40" s="6" t="str">
        <f t="shared" si="110"/>
        <v>geen eis</v>
      </c>
      <c r="AT40" s="6"/>
      <c r="AU40" s="6"/>
      <c r="AV40" s="6" t="str">
        <f t="shared" ref="AV40:BA40" si="111">VLOOKUP(AV$5,kruis_contact,MATCH($C40,contact_zendlokaal,0)+1,FALSE)</f>
        <v>geen eis</v>
      </c>
      <c r="AW40" s="6">
        <f>VLOOKUP(AW$5,kruis_contact,MATCH($C40,contact_zendlokaal,0)+1,FALSE)</f>
        <v>45</v>
      </c>
      <c r="AX40" s="6" t="str">
        <f t="shared" si="111"/>
        <v>geen eis</v>
      </c>
      <c r="AY40" s="6">
        <f t="shared" si="111"/>
        <v>55</v>
      </c>
      <c r="AZ40" s="6" t="str">
        <f t="shared" si="111"/>
        <v>geen eis</v>
      </c>
      <c r="BA40" s="6" t="str">
        <f t="shared" si="111"/>
        <v>geen eis</v>
      </c>
    </row>
    <row r="41" spans="1:53">
      <c r="A41" s="1"/>
      <c r="B41" s="359"/>
      <c r="C41" s="331"/>
      <c r="D41" s="71"/>
      <c r="E41" s="71"/>
      <c r="F41" s="80">
        <f t="shared" ref="F41:K41" si="112">F40-contact_verhoogd</f>
        <v>50</v>
      </c>
      <c r="G41" s="80">
        <f t="shared" si="112"/>
        <v>50</v>
      </c>
      <c r="H41" s="80">
        <f t="shared" si="112"/>
        <v>45</v>
      </c>
      <c r="I41" s="80">
        <f t="shared" si="112"/>
        <v>45</v>
      </c>
      <c r="J41" s="80">
        <f t="shared" si="112"/>
        <v>40</v>
      </c>
      <c r="K41" s="80">
        <f t="shared" si="112"/>
        <v>50</v>
      </c>
      <c r="L41" s="80"/>
      <c r="M41" s="80"/>
      <c r="N41" s="80"/>
      <c r="O41" s="80"/>
      <c r="P41" s="80"/>
      <c r="Q41" s="80"/>
      <c r="R41" s="80"/>
      <c r="S41" s="80"/>
      <c r="T41" s="80">
        <f t="shared" ref="T41" si="113">T40-contact_verhoogd</f>
        <v>45</v>
      </c>
      <c r="U41" s="80">
        <f t="shared" ref="U41:Z41" si="114">U40-contact_verhoogd</f>
        <v>45</v>
      </c>
      <c r="V41" s="80">
        <f t="shared" si="114"/>
        <v>40</v>
      </c>
      <c r="W41" s="80">
        <f t="shared" si="114"/>
        <v>45</v>
      </c>
      <c r="X41" s="80">
        <f t="shared" ref="X41" si="115">X40-contact_verhoogd</f>
        <v>40</v>
      </c>
      <c r="Y41" s="290">
        <f t="shared" si="114"/>
        <v>40</v>
      </c>
      <c r="Z41" s="296">
        <f t="shared" si="114"/>
        <v>40</v>
      </c>
      <c r="AA41" s="33"/>
      <c r="AB41" s="80">
        <f>AB40-contact_verhoogd</f>
        <v>50</v>
      </c>
      <c r="AC41" s="80">
        <f>AC40-contact_verhoogd</f>
        <v>45</v>
      </c>
      <c r="AD41" s="80">
        <f>AD40-contact_verhoogd</f>
        <v>45</v>
      </c>
      <c r="AE41" s="80">
        <f>AE40-contact_verhoogd</f>
        <v>45</v>
      </c>
      <c r="AF41" s="33"/>
      <c r="AG41" s="80">
        <f>AG40-contact_verhoogd</f>
        <v>50</v>
      </c>
      <c r="AH41" s="80">
        <f>AH40-contact_verhoogd</f>
        <v>45</v>
      </c>
      <c r="AI41" s="33"/>
      <c r="AJ41" s="80">
        <f t="shared" ref="AJ41:AR41" si="116">AJ40-contact_verhoogd</f>
        <v>45</v>
      </c>
      <c r="AK41" s="80">
        <f t="shared" si="116"/>
        <v>45</v>
      </c>
      <c r="AL41" s="80">
        <f t="shared" si="116"/>
        <v>45</v>
      </c>
      <c r="AM41" s="80">
        <f t="shared" si="116"/>
        <v>50</v>
      </c>
      <c r="AN41" s="80">
        <f t="shared" si="116"/>
        <v>50</v>
      </c>
      <c r="AO41" s="80">
        <f t="shared" si="116"/>
        <v>40</v>
      </c>
      <c r="AP41" s="80">
        <f t="shared" si="116"/>
        <v>50</v>
      </c>
      <c r="AQ41" s="80">
        <f t="shared" si="116"/>
        <v>50</v>
      </c>
      <c r="AR41" s="80">
        <f t="shared" si="116"/>
        <v>45</v>
      </c>
      <c r="AW41" s="80">
        <f>AW40-contact_verhoogd</f>
        <v>40</v>
      </c>
      <c r="AY41" s="80">
        <f>AY40-contact_verhoogd</f>
        <v>50</v>
      </c>
    </row>
    <row r="42" spans="1:53" s="323" customFormat="1">
      <c r="A42" s="1"/>
      <c r="B42" s="359" t="s">
        <v>347</v>
      </c>
      <c r="C42" s="329" t="str">
        <f>VLOOKUP(B42,lokalentabel,4,FALSE)</f>
        <v>hoog</v>
      </c>
      <c r="D42" s="310"/>
      <c r="E42" s="310"/>
      <c r="F42" s="6">
        <f t="shared" ref="F42:Q44" si="117">VLOOKUP(F$5,kruis_contact,MATCH($C42,contact_zendlokaal,0)+1,FALSE)</f>
        <v>55</v>
      </c>
      <c r="G42" s="6">
        <f t="shared" si="117"/>
        <v>55</v>
      </c>
      <c r="H42" s="6">
        <f t="shared" si="117"/>
        <v>50</v>
      </c>
      <c r="I42" s="6">
        <f t="shared" si="117"/>
        <v>50</v>
      </c>
      <c r="J42" s="6">
        <f t="shared" si="117"/>
        <v>45</v>
      </c>
      <c r="K42" s="6">
        <f t="shared" si="117"/>
        <v>55</v>
      </c>
      <c r="L42" s="6" t="str">
        <f t="shared" si="117"/>
        <v>geen eis</v>
      </c>
      <c r="M42" s="6" t="str">
        <f t="shared" si="117"/>
        <v>geen eis</v>
      </c>
      <c r="N42" s="6" t="str">
        <f t="shared" si="117"/>
        <v>geen eis</v>
      </c>
      <c r="O42" s="6" t="str">
        <f t="shared" si="117"/>
        <v>geen eis</v>
      </c>
      <c r="P42" s="6" t="str">
        <f t="shared" si="117"/>
        <v>geen eis</v>
      </c>
      <c r="Q42" s="6" t="str">
        <f t="shared" si="117"/>
        <v>geen eis</v>
      </c>
      <c r="R42" s="6"/>
      <c r="S42" s="6"/>
      <c r="T42" s="6">
        <f t="shared" ref="T42:AS44" si="118">VLOOKUP(T$5,kruis_contact,MATCH($C42,contact_zendlokaal,0)+1,FALSE)</f>
        <v>50</v>
      </c>
      <c r="U42" s="6">
        <f t="shared" si="118"/>
        <v>50</v>
      </c>
      <c r="V42" s="6">
        <f t="shared" si="118"/>
        <v>45</v>
      </c>
      <c r="W42" s="6">
        <f t="shared" si="118"/>
        <v>50</v>
      </c>
      <c r="X42" s="6">
        <f t="shared" si="118"/>
        <v>45</v>
      </c>
      <c r="Y42" s="293">
        <f t="shared" si="118"/>
        <v>45</v>
      </c>
      <c r="Z42" s="322">
        <f t="shared" si="118"/>
        <v>45</v>
      </c>
      <c r="AA42" s="6" t="str">
        <f t="shared" si="118"/>
        <v>geen eis</v>
      </c>
      <c r="AB42" s="6">
        <f t="shared" si="118"/>
        <v>55</v>
      </c>
      <c r="AC42" s="6">
        <f t="shared" si="118"/>
        <v>50</v>
      </c>
      <c r="AD42" s="6">
        <f t="shared" si="118"/>
        <v>50</v>
      </c>
      <c r="AE42" s="6">
        <f t="shared" si="118"/>
        <v>50</v>
      </c>
      <c r="AF42" s="6" t="str">
        <f t="shared" si="118"/>
        <v>geen eis</v>
      </c>
      <c r="AG42" s="6">
        <f t="shared" si="118"/>
        <v>55</v>
      </c>
      <c r="AH42" s="6">
        <f t="shared" si="118"/>
        <v>50</v>
      </c>
      <c r="AI42" s="6" t="str">
        <f t="shared" si="118"/>
        <v>geen eis</v>
      </c>
      <c r="AJ42" s="6">
        <f t="shared" si="118"/>
        <v>50</v>
      </c>
      <c r="AK42" s="6">
        <f t="shared" si="118"/>
        <v>50</v>
      </c>
      <c r="AL42" s="6">
        <f t="shared" si="118"/>
        <v>50</v>
      </c>
      <c r="AM42" s="6">
        <f t="shared" si="118"/>
        <v>55</v>
      </c>
      <c r="AN42" s="6">
        <f t="shared" si="118"/>
        <v>55</v>
      </c>
      <c r="AO42" s="6">
        <f t="shared" si="118"/>
        <v>45</v>
      </c>
      <c r="AP42" s="6">
        <f t="shared" si="118"/>
        <v>55</v>
      </c>
      <c r="AQ42" s="6">
        <f t="shared" si="118"/>
        <v>55</v>
      </c>
      <c r="AR42" s="6">
        <f t="shared" si="118"/>
        <v>50</v>
      </c>
      <c r="AS42" s="6" t="str">
        <f t="shared" si="118"/>
        <v>geen eis</v>
      </c>
      <c r="AT42" s="6"/>
      <c r="AU42" s="6"/>
      <c r="AV42" s="6" t="str">
        <f t="shared" ref="AV42:BA44" si="119">VLOOKUP(AV$5,kruis_contact,MATCH($C42,contact_zendlokaal,0)+1,FALSE)</f>
        <v>geen eis</v>
      </c>
      <c r="AW42" s="6">
        <f>VLOOKUP(AW$5,kruis_contact,MATCH($C42,contact_zendlokaal,0)+1,FALSE)</f>
        <v>45</v>
      </c>
      <c r="AX42" s="6" t="str">
        <f t="shared" si="119"/>
        <v>geen eis</v>
      </c>
      <c r="AY42" s="6">
        <f t="shared" si="119"/>
        <v>55</v>
      </c>
      <c r="AZ42" s="6" t="str">
        <f t="shared" si="119"/>
        <v>geen eis</v>
      </c>
      <c r="BA42" s="6" t="str">
        <f t="shared" si="119"/>
        <v>geen eis</v>
      </c>
    </row>
    <row r="43" spans="1:53">
      <c r="A43" s="1"/>
      <c r="B43" s="359"/>
      <c r="C43" s="331"/>
      <c r="D43" s="71"/>
      <c r="E43" s="71"/>
      <c r="F43" s="80">
        <f t="shared" ref="F43:K43" si="120">F42-contact_verhoogd</f>
        <v>50</v>
      </c>
      <c r="G43" s="80">
        <f t="shared" si="120"/>
        <v>50</v>
      </c>
      <c r="H43" s="80">
        <f t="shared" si="120"/>
        <v>45</v>
      </c>
      <c r="I43" s="80">
        <f t="shared" si="120"/>
        <v>45</v>
      </c>
      <c r="J43" s="80">
        <f t="shared" si="120"/>
        <v>40</v>
      </c>
      <c r="K43" s="80">
        <f t="shared" si="120"/>
        <v>50</v>
      </c>
      <c r="L43" s="80"/>
      <c r="M43" s="80"/>
      <c r="N43" s="80"/>
      <c r="O43" s="80"/>
      <c r="P43" s="80"/>
      <c r="Q43" s="80"/>
      <c r="R43" s="80"/>
      <c r="S43" s="80"/>
      <c r="T43" s="80">
        <f t="shared" ref="T43:Z45" si="121">T42-contact_verhoogd</f>
        <v>45</v>
      </c>
      <c r="U43" s="80">
        <f t="shared" ref="U43:Z43" si="122">U42-contact_verhoogd</f>
        <v>45</v>
      </c>
      <c r="V43" s="80">
        <f t="shared" si="122"/>
        <v>40</v>
      </c>
      <c r="W43" s="80">
        <f t="shared" si="122"/>
        <v>45</v>
      </c>
      <c r="X43" s="80">
        <f t="shared" ref="X43" si="123">X42-contact_verhoogd</f>
        <v>40</v>
      </c>
      <c r="Y43" s="290">
        <f t="shared" si="122"/>
        <v>40</v>
      </c>
      <c r="Z43" s="296">
        <f t="shared" si="122"/>
        <v>40</v>
      </c>
      <c r="AA43" s="33"/>
      <c r="AB43" s="80">
        <f>AB42-contact_verhoogd</f>
        <v>50</v>
      </c>
      <c r="AC43" s="80">
        <f>AC42-contact_verhoogd</f>
        <v>45</v>
      </c>
      <c r="AD43" s="80">
        <f>AD42-contact_verhoogd</f>
        <v>45</v>
      </c>
      <c r="AE43" s="80">
        <f>AE42-contact_verhoogd</f>
        <v>45</v>
      </c>
      <c r="AF43" s="64"/>
      <c r="AG43" s="80">
        <f>AG42-contact_verhoogd</f>
        <v>50</v>
      </c>
      <c r="AH43" s="80">
        <f>AH42-contact_verhoogd</f>
        <v>45</v>
      </c>
      <c r="AI43" s="64"/>
      <c r="AJ43" s="80">
        <f t="shared" ref="AJ43:AR43" si="124">AJ42-contact_verhoogd</f>
        <v>45</v>
      </c>
      <c r="AK43" s="80">
        <f t="shared" si="124"/>
        <v>45</v>
      </c>
      <c r="AL43" s="80">
        <f t="shared" si="124"/>
        <v>45</v>
      </c>
      <c r="AM43" s="80">
        <f t="shared" si="124"/>
        <v>50</v>
      </c>
      <c r="AN43" s="80">
        <f t="shared" si="124"/>
        <v>50</v>
      </c>
      <c r="AO43" s="80">
        <f t="shared" si="124"/>
        <v>40</v>
      </c>
      <c r="AP43" s="80">
        <f t="shared" si="124"/>
        <v>50</v>
      </c>
      <c r="AQ43" s="80">
        <f t="shared" si="124"/>
        <v>50</v>
      </c>
      <c r="AR43" s="80">
        <f t="shared" si="124"/>
        <v>45</v>
      </c>
      <c r="AW43" s="80">
        <f>AW42-contact_verhoogd</f>
        <v>40</v>
      </c>
      <c r="AY43" s="80">
        <f>AY42-contact_verhoogd</f>
        <v>50</v>
      </c>
    </row>
    <row r="44" spans="1:53" s="323" customFormat="1">
      <c r="A44" s="1"/>
      <c r="B44" s="359" t="s">
        <v>322</v>
      </c>
      <c r="C44" s="329" t="str">
        <f>VLOOKUP(B44,lokalentabel,4,FALSE)</f>
        <v>zeer hoog</v>
      </c>
      <c r="D44" s="310"/>
      <c r="E44" s="310"/>
      <c r="F44" s="6">
        <f t="shared" si="117"/>
        <v>50</v>
      </c>
      <c r="G44" s="6">
        <f t="shared" si="117"/>
        <v>50</v>
      </c>
      <c r="H44" s="6">
        <f t="shared" si="117"/>
        <v>45</v>
      </c>
      <c r="I44" s="6">
        <f t="shared" si="117"/>
        <v>45</v>
      </c>
      <c r="J44" s="6">
        <f t="shared" si="117"/>
        <v>40</v>
      </c>
      <c r="K44" s="6">
        <f t="shared" si="117"/>
        <v>50</v>
      </c>
      <c r="L44" s="6">
        <f t="shared" si="117"/>
        <v>65</v>
      </c>
      <c r="M44" s="6">
        <f t="shared" si="117"/>
        <v>65</v>
      </c>
      <c r="N44" s="6">
        <f t="shared" si="117"/>
        <v>65</v>
      </c>
      <c r="O44" s="6">
        <f t="shared" si="117"/>
        <v>65</v>
      </c>
      <c r="P44" s="6">
        <f t="shared" si="117"/>
        <v>65</v>
      </c>
      <c r="Q44" s="6">
        <f t="shared" si="117"/>
        <v>65</v>
      </c>
      <c r="R44" s="6"/>
      <c r="S44" s="6"/>
      <c r="T44" s="6">
        <f t="shared" si="118"/>
        <v>45</v>
      </c>
      <c r="U44" s="6">
        <f t="shared" si="118"/>
        <v>45</v>
      </c>
      <c r="V44" s="6">
        <f t="shared" si="118"/>
        <v>40</v>
      </c>
      <c r="W44" s="6">
        <f t="shared" si="118"/>
        <v>45</v>
      </c>
      <c r="X44" s="6">
        <f t="shared" si="118"/>
        <v>40</v>
      </c>
      <c r="Y44" s="293">
        <f t="shared" si="118"/>
        <v>40</v>
      </c>
      <c r="Z44" s="322">
        <f t="shared" si="118"/>
        <v>40</v>
      </c>
      <c r="AA44" s="6">
        <f t="shared" si="118"/>
        <v>65</v>
      </c>
      <c r="AB44" s="6">
        <f t="shared" si="118"/>
        <v>50</v>
      </c>
      <c r="AC44" s="6">
        <f t="shared" si="118"/>
        <v>45</v>
      </c>
      <c r="AD44" s="6">
        <f t="shared" si="118"/>
        <v>45</v>
      </c>
      <c r="AE44" s="6">
        <f t="shared" si="118"/>
        <v>45</v>
      </c>
      <c r="AF44" s="6">
        <f t="shared" si="118"/>
        <v>65</v>
      </c>
      <c r="AG44" s="6">
        <f t="shared" si="118"/>
        <v>50</v>
      </c>
      <c r="AH44" s="6">
        <f t="shared" si="118"/>
        <v>45</v>
      </c>
      <c r="AI44" s="6">
        <f t="shared" si="118"/>
        <v>65</v>
      </c>
      <c r="AJ44" s="6">
        <f t="shared" si="118"/>
        <v>45</v>
      </c>
      <c r="AK44" s="6">
        <f t="shared" si="118"/>
        <v>45</v>
      </c>
      <c r="AL44" s="6">
        <f t="shared" si="118"/>
        <v>45</v>
      </c>
      <c r="AM44" s="6">
        <f t="shared" si="118"/>
        <v>50</v>
      </c>
      <c r="AN44" s="6">
        <f t="shared" si="118"/>
        <v>50</v>
      </c>
      <c r="AO44" s="6">
        <f t="shared" si="118"/>
        <v>40</v>
      </c>
      <c r="AP44" s="6">
        <f t="shared" si="118"/>
        <v>50</v>
      </c>
      <c r="AQ44" s="6">
        <f t="shared" si="118"/>
        <v>50</v>
      </c>
      <c r="AR44" s="6">
        <f t="shared" si="118"/>
        <v>45</v>
      </c>
      <c r="AS44" s="6">
        <f t="shared" si="118"/>
        <v>65</v>
      </c>
      <c r="AT44" s="6"/>
      <c r="AU44" s="6"/>
      <c r="AV44" s="6">
        <f t="shared" si="119"/>
        <v>65</v>
      </c>
      <c r="AW44" s="6">
        <f>VLOOKUP(AW$5,kruis_contact,MATCH($C44,contact_zendlokaal,0)+1,FALSE)</f>
        <v>40</v>
      </c>
      <c r="AX44" s="6">
        <f t="shared" si="119"/>
        <v>65</v>
      </c>
      <c r="AY44" s="6">
        <f t="shared" si="119"/>
        <v>50</v>
      </c>
      <c r="AZ44" s="6">
        <f t="shared" si="119"/>
        <v>65</v>
      </c>
      <c r="BA44" s="6">
        <f t="shared" si="119"/>
        <v>65</v>
      </c>
    </row>
    <row r="45" spans="1:53">
      <c r="A45" s="1"/>
      <c r="B45" s="359"/>
      <c r="C45" s="331"/>
      <c r="D45" s="303"/>
      <c r="E45" s="303"/>
      <c r="F45" s="80">
        <f t="shared" ref="F45:K45" si="125">F44-contact_verhoogd</f>
        <v>45</v>
      </c>
      <c r="G45" s="80">
        <f t="shared" si="125"/>
        <v>45</v>
      </c>
      <c r="H45" s="80">
        <f t="shared" si="125"/>
        <v>40</v>
      </c>
      <c r="I45" s="80">
        <f t="shared" si="125"/>
        <v>40</v>
      </c>
      <c r="J45" s="80">
        <f t="shared" si="125"/>
        <v>35</v>
      </c>
      <c r="K45" s="80">
        <f t="shared" si="125"/>
        <v>45</v>
      </c>
      <c r="L45" s="80"/>
      <c r="M45" s="80"/>
      <c r="N45" s="80"/>
      <c r="O45" s="80"/>
      <c r="P45" s="80"/>
      <c r="Q45" s="80"/>
      <c r="R45" s="80"/>
      <c r="S45" s="80"/>
      <c r="T45" s="80">
        <f t="shared" si="121"/>
        <v>40</v>
      </c>
      <c r="U45" s="80">
        <f t="shared" si="121"/>
        <v>40</v>
      </c>
      <c r="V45" s="80">
        <f t="shared" si="121"/>
        <v>35</v>
      </c>
      <c r="W45" s="80">
        <f t="shared" si="121"/>
        <v>40</v>
      </c>
      <c r="X45" s="80">
        <f t="shared" ref="X45" si="126">X44-contact_verhoogd</f>
        <v>35</v>
      </c>
      <c r="Y45" s="290">
        <f t="shared" si="121"/>
        <v>35</v>
      </c>
      <c r="Z45" s="296">
        <f t="shared" si="121"/>
        <v>35</v>
      </c>
      <c r="AA45" s="33"/>
      <c r="AB45" s="80">
        <f>AB44-contact_verhoogd</f>
        <v>45</v>
      </c>
      <c r="AC45" s="80">
        <f>AC44-contact_verhoogd</f>
        <v>40</v>
      </c>
      <c r="AD45" s="80">
        <f>AD44-contact_verhoogd</f>
        <v>40</v>
      </c>
      <c r="AE45" s="80">
        <f>AE44-contact_verhoogd</f>
        <v>40</v>
      </c>
      <c r="AF45" s="64"/>
      <c r="AG45" s="80">
        <f>AG44-contact_verhoogd</f>
        <v>45</v>
      </c>
      <c r="AH45" s="80">
        <f>AH44-contact_verhoogd</f>
        <v>40</v>
      </c>
      <c r="AI45" s="64"/>
      <c r="AJ45" s="80">
        <f t="shared" ref="AJ45:AR45" si="127">AJ44-contact_verhoogd</f>
        <v>40</v>
      </c>
      <c r="AK45" s="80">
        <f t="shared" si="127"/>
        <v>40</v>
      </c>
      <c r="AL45" s="80">
        <f t="shared" si="127"/>
        <v>40</v>
      </c>
      <c r="AM45" s="80">
        <f t="shared" si="127"/>
        <v>45</v>
      </c>
      <c r="AN45" s="80">
        <f t="shared" si="127"/>
        <v>45</v>
      </c>
      <c r="AO45" s="80">
        <f t="shared" si="127"/>
        <v>35</v>
      </c>
      <c r="AP45" s="80">
        <f t="shared" si="127"/>
        <v>45</v>
      </c>
      <c r="AQ45" s="80">
        <f t="shared" si="127"/>
        <v>45</v>
      </c>
      <c r="AR45" s="80">
        <f t="shared" si="127"/>
        <v>40</v>
      </c>
      <c r="AW45" s="80">
        <f>AW44-contact_verhoogd</f>
        <v>35</v>
      </c>
      <c r="AY45" s="80">
        <f>AY44-contact_verhoogd</f>
        <v>45</v>
      </c>
    </row>
    <row r="46" spans="1:53" s="323" customFormat="1">
      <c r="A46" s="321"/>
      <c r="B46" s="360" t="s">
        <v>34</v>
      </c>
      <c r="C46" s="329" t="str">
        <f>VLOOKUP(B46,lokalentabel,4,FALSE)</f>
        <v>normaal</v>
      </c>
      <c r="D46" s="311"/>
      <c r="E46" s="311"/>
      <c r="F46" s="293">
        <f t="shared" ref="F46:J46" si="128">VLOOKUP(F$5,kruis_contact,MATCH($C46,contact_zendlokaal,0)+1,FALSE)</f>
        <v>60</v>
      </c>
      <c r="G46" s="293">
        <f t="shared" si="128"/>
        <v>60</v>
      </c>
      <c r="H46" s="293">
        <f t="shared" si="128"/>
        <v>55</v>
      </c>
      <c r="I46" s="293">
        <f t="shared" si="128"/>
        <v>55</v>
      </c>
      <c r="J46" s="293">
        <f t="shared" si="128"/>
        <v>50</v>
      </c>
      <c r="K46" s="293">
        <f t="shared" ref="K46:Q46" si="129">VLOOKUP(K$5,kruis_contact,MATCH($C46,contact_zendlokaal,0)+1,FALSE)</f>
        <v>60</v>
      </c>
      <c r="L46" s="293" t="str">
        <f t="shared" si="129"/>
        <v>geen eis</v>
      </c>
      <c r="M46" s="293" t="str">
        <f t="shared" si="129"/>
        <v>geen eis</v>
      </c>
      <c r="N46" s="293" t="str">
        <f t="shared" si="129"/>
        <v>geen eis</v>
      </c>
      <c r="O46" s="293" t="str">
        <f t="shared" si="129"/>
        <v>geen eis</v>
      </c>
      <c r="P46" s="293" t="str">
        <f t="shared" si="129"/>
        <v>geen eis</v>
      </c>
      <c r="Q46" s="293" t="str">
        <f t="shared" si="129"/>
        <v>geen eis</v>
      </c>
      <c r="R46" s="293"/>
      <c r="S46" s="293"/>
      <c r="T46" s="293">
        <f t="shared" ref="T46:Y46" si="130">VLOOKUP(T$5,kruis_contact,MATCH($C46,contact_zendlokaal,0)+1,FALSE)</f>
        <v>55</v>
      </c>
      <c r="U46" s="293">
        <f t="shared" si="130"/>
        <v>55</v>
      </c>
      <c r="V46" s="293">
        <f t="shared" si="130"/>
        <v>50</v>
      </c>
      <c r="W46" s="293">
        <f t="shared" si="130"/>
        <v>55</v>
      </c>
      <c r="X46" s="293">
        <f t="shared" si="130"/>
        <v>50</v>
      </c>
      <c r="Y46" s="293">
        <f t="shared" si="130"/>
        <v>50</v>
      </c>
      <c r="Z46" s="292">
        <v>50</v>
      </c>
      <c r="AA46" s="293" t="str">
        <f>VLOOKUP(AA$5,kruis_contact,MATCH($C46,contact_zendlokaal,0)+1,FALSE)</f>
        <v>geen eis</v>
      </c>
      <c r="AB46" s="292">
        <v>55</v>
      </c>
      <c r="AC46" s="293">
        <f t="shared" ref="AC46:AJ46" si="131">VLOOKUP(AC$5,kruis_contact,MATCH($C46,contact_zendlokaal,0)+1,FALSE)</f>
        <v>55</v>
      </c>
      <c r="AD46" s="293">
        <f t="shared" si="131"/>
        <v>55</v>
      </c>
      <c r="AE46" s="293">
        <f t="shared" si="131"/>
        <v>55</v>
      </c>
      <c r="AF46" s="293" t="str">
        <f t="shared" si="131"/>
        <v>geen eis</v>
      </c>
      <c r="AG46" s="293">
        <f t="shared" si="131"/>
        <v>60</v>
      </c>
      <c r="AH46" s="293">
        <f t="shared" si="131"/>
        <v>55</v>
      </c>
      <c r="AI46" s="293" t="str">
        <f t="shared" si="131"/>
        <v>geen eis</v>
      </c>
      <c r="AJ46" s="293">
        <f t="shared" si="131"/>
        <v>55</v>
      </c>
      <c r="AK46" s="292">
        <v>55</v>
      </c>
      <c r="AL46" s="292">
        <v>55</v>
      </c>
      <c r="AM46" s="292">
        <v>60</v>
      </c>
      <c r="AN46" s="292">
        <v>60</v>
      </c>
      <c r="AO46" s="292">
        <v>50</v>
      </c>
      <c r="AP46" s="292">
        <v>60</v>
      </c>
      <c r="AQ46" s="292">
        <v>60</v>
      </c>
      <c r="AR46" s="292">
        <v>55</v>
      </c>
      <c r="AS46" s="293" t="str">
        <f>VLOOKUP(AS$5,kruis_contact,MATCH($C46,contact_zendlokaal,0)+1,FALSE)</f>
        <v>geen eis</v>
      </c>
      <c r="AT46" s="293"/>
      <c r="AU46" s="293"/>
      <c r="AV46" s="293" t="str">
        <f t="shared" ref="AV46:BA46" si="132">VLOOKUP(AV$5,kruis_contact,MATCH($C46,contact_zendlokaal,0)+1,FALSE)</f>
        <v>geen eis</v>
      </c>
      <c r="AW46" s="293">
        <f t="shared" si="132"/>
        <v>50</v>
      </c>
      <c r="AX46" s="293" t="str">
        <f t="shared" si="132"/>
        <v>geen eis</v>
      </c>
      <c r="AY46" s="293">
        <f t="shared" si="132"/>
        <v>60</v>
      </c>
      <c r="AZ46" s="293" t="str">
        <f t="shared" si="132"/>
        <v>geen eis</v>
      </c>
      <c r="BA46" s="293" t="str">
        <f t="shared" si="132"/>
        <v>geen eis</v>
      </c>
    </row>
    <row r="47" spans="1:53">
      <c r="A47" s="5"/>
      <c r="B47" s="360"/>
      <c r="C47" s="330"/>
      <c r="D47" s="30"/>
      <c r="E47" s="30"/>
      <c r="F47" s="290">
        <f t="shared" ref="F47:J47" si="133">F46-contact_verhoogd</f>
        <v>55</v>
      </c>
      <c r="G47" s="290">
        <f t="shared" si="133"/>
        <v>55</v>
      </c>
      <c r="H47" s="290">
        <f t="shared" si="133"/>
        <v>50</v>
      </c>
      <c r="I47" s="290">
        <f t="shared" si="133"/>
        <v>50</v>
      </c>
      <c r="J47" s="290">
        <f t="shared" si="133"/>
        <v>45</v>
      </c>
      <c r="K47" s="290">
        <f>K46-contact_verhoogd</f>
        <v>55</v>
      </c>
      <c r="L47" s="290"/>
      <c r="M47" s="290"/>
      <c r="N47" s="290"/>
      <c r="O47" s="290"/>
      <c r="P47" s="290"/>
      <c r="Q47" s="290"/>
      <c r="R47" s="290"/>
      <c r="S47" s="290"/>
      <c r="T47" s="290">
        <f t="shared" ref="T47:Y47" si="134">T46-contact_verhoogd</f>
        <v>50</v>
      </c>
      <c r="U47" s="290">
        <f t="shared" si="134"/>
        <v>50</v>
      </c>
      <c r="V47" s="290">
        <f t="shared" si="134"/>
        <v>45</v>
      </c>
      <c r="W47" s="290">
        <f t="shared" si="134"/>
        <v>50</v>
      </c>
      <c r="X47" s="290">
        <f t="shared" si="134"/>
        <v>45</v>
      </c>
      <c r="Y47" s="290">
        <f t="shared" si="134"/>
        <v>45</v>
      </c>
      <c r="Z47" s="291">
        <v>45</v>
      </c>
      <c r="AA47" s="291"/>
      <c r="AB47" s="291">
        <v>50</v>
      </c>
      <c r="AC47" s="290">
        <f>AC46-contact_verhoogd</f>
        <v>50</v>
      </c>
      <c r="AD47" s="290">
        <f>AD46-contact_verhoogd</f>
        <v>50</v>
      </c>
      <c r="AE47" s="290">
        <f>AE46-contact_verhoogd</f>
        <v>50</v>
      </c>
      <c r="AF47" s="291"/>
      <c r="AG47" s="290">
        <f>AG46-contact_verhoogd</f>
        <v>55</v>
      </c>
      <c r="AH47" s="290">
        <f>AH46-contact_verhoogd</f>
        <v>50</v>
      </c>
      <c r="AI47" s="291"/>
      <c r="AJ47" s="290">
        <f>AJ46-contact_verhoogd</f>
        <v>50</v>
      </c>
      <c r="AK47" s="291">
        <v>50</v>
      </c>
      <c r="AL47" s="291">
        <v>50</v>
      </c>
      <c r="AM47" s="291">
        <v>55</v>
      </c>
      <c r="AN47" s="291">
        <v>55</v>
      </c>
      <c r="AO47" s="291">
        <v>45</v>
      </c>
      <c r="AP47" s="291">
        <v>55</v>
      </c>
      <c r="AQ47" s="291">
        <v>55</v>
      </c>
      <c r="AR47" s="291">
        <v>50</v>
      </c>
      <c r="AS47" s="294"/>
      <c r="AT47" s="294"/>
      <c r="AU47" s="294"/>
      <c r="AV47" s="294"/>
      <c r="AW47" s="290">
        <f>AW46-contact_verhoogd</f>
        <v>45</v>
      </c>
      <c r="AX47" s="294"/>
      <c r="AY47" s="290">
        <f>AY46-contact_verhoogd</f>
        <v>55</v>
      </c>
      <c r="AZ47" s="294"/>
      <c r="BA47" s="294"/>
    </row>
    <row r="48" spans="1:53" s="323" customFormat="1">
      <c r="A48" s="5"/>
      <c r="B48" s="360" t="s">
        <v>284</v>
      </c>
      <c r="C48" s="329" t="str">
        <f>VLOOKUP(B48,lokalentabel,4,FALSE)</f>
        <v>normaal</v>
      </c>
      <c r="D48" s="311"/>
      <c r="E48" s="311"/>
      <c r="F48" s="6">
        <f t="shared" ref="F48:J48" si="135">VLOOKUP(F$5,kruis_contact,MATCH($C48,contact_zendlokaal,0)+1,FALSE)</f>
        <v>60</v>
      </c>
      <c r="G48" s="6">
        <f t="shared" si="135"/>
        <v>60</v>
      </c>
      <c r="H48" s="6">
        <f t="shared" si="135"/>
        <v>55</v>
      </c>
      <c r="I48" s="6">
        <f t="shared" si="135"/>
        <v>55</v>
      </c>
      <c r="J48" s="6">
        <f t="shared" si="135"/>
        <v>50</v>
      </c>
      <c r="K48" s="6">
        <f t="shared" ref="K48:Q48" si="136">VLOOKUP(K$5,kruis_contact,MATCH($C48,contact_zendlokaal,0)+1,FALSE)</f>
        <v>60</v>
      </c>
      <c r="L48" s="6" t="str">
        <f t="shared" si="136"/>
        <v>geen eis</v>
      </c>
      <c r="M48" s="6" t="str">
        <f t="shared" si="136"/>
        <v>geen eis</v>
      </c>
      <c r="N48" s="6" t="str">
        <f t="shared" si="136"/>
        <v>geen eis</v>
      </c>
      <c r="O48" s="6" t="str">
        <f t="shared" si="136"/>
        <v>geen eis</v>
      </c>
      <c r="P48" s="6" t="str">
        <f t="shared" si="136"/>
        <v>geen eis</v>
      </c>
      <c r="Q48" s="6" t="str">
        <f t="shared" si="136"/>
        <v>geen eis</v>
      </c>
      <c r="R48" s="6"/>
      <c r="S48" s="6"/>
      <c r="T48" s="6">
        <f t="shared" ref="T48:Y48" si="137">VLOOKUP(T$5,kruis_contact,MATCH($C48,contact_zendlokaal,0)+1,FALSE)</f>
        <v>55</v>
      </c>
      <c r="U48" s="6">
        <f t="shared" si="137"/>
        <v>55</v>
      </c>
      <c r="V48" s="6">
        <f t="shared" si="137"/>
        <v>50</v>
      </c>
      <c r="W48" s="6">
        <f t="shared" si="137"/>
        <v>55</v>
      </c>
      <c r="X48" s="6">
        <f t="shared" si="137"/>
        <v>50</v>
      </c>
      <c r="Y48" s="293">
        <f t="shared" si="137"/>
        <v>50</v>
      </c>
      <c r="Z48" s="298">
        <v>50</v>
      </c>
      <c r="AA48" s="6" t="str">
        <f>VLOOKUP(AA$5,kruis_contact,MATCH($C48,contact_zendlokaal,0)+1,FALSE)</f>
        <v>geen eis</v>
      </c>
      <c r="AB48" s="31">
        <v>55</v>
      </c>
      <c r="AC48" s="6">
        <f t="shared" ref="AC48:AJ48" si="138">VLOOKUP(AC$5,kruis_contact,MATCH($C48,contact_zendlokaal,0)+1,FALSE)</f>
        <v>55</v>
      </c>
      <c r="AD48" s="6">
        <f t="shared" si="138"/>
        <v>55</v>
      </c>
      <c r="AE48" s="6">
        <f t="shared" si="138"/>
        <v>55</v>
      </c>
      <c r="AF48" s="6" t="str">
        <f t="shared" si="138"/>
        <v>geen eis</v>
      </c>
      <c r="AG48" s="6">
        <f t="shared" si="138"/>
        <v>60</v>
      </c>
      <c r="AH48" s="6">
        <f t="shared" si="138"/>
        <v>55</v>
      </c>
      <c r="AI48" s="6" t="str">
        <f t="shared" si="138"/>
        <v>geen eis</v>
      </c>
      <c r="AJ48" s="6">
        <f t="shared" si="138"/>
        <v>55</v>
      </c>
      <c r="AK48" s="31">
        <v>55</v>
      </c>
      <c r="AL48" s="31">
        <v>55</v>
      </c>
      <c r="AM48" s="31">
        <v>60</v>
      </c>
      <c r="AN48" s="31">
        <v>60</v>
      </c>
      <c r="AO48" s="31">
        <v>50</v>
      </c>
      <c r="AP48" s="31">
        <v>60</v>
      </c>
      <c r="AQ48" s="31">
        <v>60</v>
      </c>
      <c r="AR48" s="31">
        <v>55</v>
      </c>
      <c r="AS48" s="6" t="str">
        <f>VLOOKUP(AS$5,kruis_contact,MATCH($C48,contact_zendlokaal,0)+1,FALSE)</f>
        <v>geen eis</v>
      </c>
      <c r="AT48" s="6"/>
      <c r="AU48" s="6"/>
      <c r="AV48" s="6" t="str">
        <f t="shared" ref="AV48:BA48" si="139">VLOOKUP(AV$5,kruis_contact,MATCH($C48,contact_zendlokaal,0)+1,FALSE)</f>
        <v>geen eis</v>
      </c>
      <c r="AW48" s="6">
        <f t="shared" si="139"/>
        <v>50</v>
      </c>
      <c r="AX48" s="6" t="str">
        <f t="shared" si="139"/>
        <v>geen eis</v>
      </c>
      <c r="AY48" s="6">
        <f t="shared" si="139"/>
        <v>60</v>
      </c>
      <c r="AZ48" s="6" t="str">
        <f t="shared" si="139"/>
        <v>geen eis</v>
      </c>
      <c r="BA48" s="6" t="str">
        <f t="shared" si="139"/>
        <v>geen eis</v>
      </c>
    </row>
    <row r="49" spans="1:53">
      <c r="A49" s="5"/>
      <c r="B49" s="360"/>
      <c r="C49" s="330"/>
      <c r="D49" s="30"/>
      <c r="E49" s="30"/>
      <c r="F49" s="80">
        <f t="shared" ref="F49:J49" si="140">F48-contact_verhoogd</f>
        <v>55</v>
      </c>
      <c r="G49" s="80">
        <f t="shared" si="140"/>
        <v>55</v>
      </c>
      <c r="H49" s="80">
        <f t="shared" si="140"/>
        <v>50</v>
      </c>
      <c r="I49" s="80">
        <f t="shared" si="140"/>
        <v>50</v>
      </c>
      <c r="J49" s="80">
        <f t="shared" si="140"/>
        <v>45</v>
      </c>
      <c r="K49" s="80">
        <f>K48-contact_verhoogd</f>
        <v>55</v>
      </c>
      <c r="L49" s="80"/>
      <c r="M49" s="80"/>
      <c r="N49" s="80"/>
      <c r="O49" s="80"/>
      <c r="P49" s="80"/>
      <c r="Q49" s="80"/>
      <c r="R49" s="80"/>
      <c r="S49" s="80"/>
      <c r="T49" s="80">
        <f t="shared" ref="T49:Y49" si="141">T48-contact_verhoogd</f>
        <v>50</v>
      </c>
      <c r="U49" s="80">
        <f t="shared" si="141"/>
        <v>50</v>
      </c>
      <c r="V49" s="80">
        <f t="shared" si="141"/>
        <v>45</v>
      </c>
      <c r="W49" s="80">
        <f t="shared" si="141"/>
        <v>50</v>
      </c>
      <c r="X49" s="80">
        <f t="shared" si="141"/>
        <v>45</v>
      </c>
      <c r="Y49" s="290">
        <f t="shared" si="141"/>
        <v>45</v>
      </c>
      <c r="Z49" s="297">
        <v>45</v>
      </c>
      <c r="AA49" s="33"/>
      <c r="AB49" s="33">
        <v>50</v>
      </c>
      <c r="AC49" s="80">
        <f>AC48-contact_verhoogd</f>
        <v>50</v>
      </c>
      <c r="AD49" s="80">
        <f>AD48-contact_verhoogd</f>
        <v>50</v>
      </c>
      <c r="AE49" s="80">
        <f>AE48-contact_verhoogd</f>
        <v>50</v>
      </c>
      <c r="AF49" s="33"/>
      <c r="AG49" s="80">
        <f>AG48-contact_verhoogd</f>
        <v>55</v>
      </c>
      <c r="AH49" s="80">
        <f>AH48-contact_verhoogd</f>
        <v>50</v>
      </c>
      <c r="AI49" s="33"/>
      <c r="AJ49" s="80">
        <f>AJ48-contact_verhoogd</f>
        <v>50</v>
      </c>
      <c r="AK49" s="33">
        <v>50</v>
      </c>
      <c r="AL49" s="33">
        <v>50</v>
      </c>
      <c r="AM49" s="33">
        <v>55</v>
      </c>
      <c r="AN49" s="33">
        <v>55</v>
      </c>
      <c r="AO49" s="33">
        <v>45</v>
      </c>
      <c r="AP49" s="33">
        <v>55</v>
      </c>
      <c r="AQ49" s="33">
        <v>55</v>
      </c>
      <c r="AR49" s="33">
        <v>50</v>
      </c>
      <c r="AW49" s="80">
        <f>AW48-contact_verhoogd</f>
        <v>45</v>
      </c>
      <c r="AY49" s="80">
        <f>AY48-contact_verhoogd</f>
        <v>55</v>
      </c>
    </row>
    <row r="50" spans="1:53" s="323" customFormat="1">
      <c r="A50" s="1"/>
      <c r="B50" s="360" t="s">
        <v>97</v>
      </c>
      <c r="C50" s="329" t="str">
        <f>VLOOKUP(B50,lokalentabel,4,FALSE)</f>
        <v>normaal</v>
      </c>
      <c r="D50" s="311"/>
      <c r="E50" s="311"/>
      <c r="F50" s="6">
        <f t="shared" ref="F50:J50" si="142">VLOOKUP(F$5,kruis_contact,MATCH($C50,contact_zendlokaal,0)+1,FALSE)</f>
        <v>60</v>
      </c>
      <c r="G50" s="6">
        <f t="shared" si="142"/>
        <v>60</v>
      </c>
      <c r="H50" s="6">
        <f t="shared" si="142"/>
        <v>55</v>
      </c>
      <c r="I50" s="6">
        <f t="shared" si="142"/>
        <v>55</v>
      </c>
      <c r="J50" s="6">
        <f t="shared" si="142"/>
        <v>50</v>
      </c>
      <c r="K50" s="6">
        <f t="shared" ref="K50:Q50" si="143">VLOOKUP(K$5,kruis_contact,MATCH($C50,contact_zendlokaal,0)+1,FALSE)</f>
        <v>60</v>
      </c>
      <c r="L50" s="6" t="str">
        <f t="shared" si="143"/>
        <v>geen eis</v>
      </c>
      <c r="M50" s="6" t="str">
        <f t="shared" si="143"/>
        <v>geen eis</v>
      </c>
      <c r="N50" s="6" t="str">
        <f t="shared" si="143"/>
        <v>geen eis</v>
      </c>
      <c r="O50" s="6" t="str">
        <f t="shared" si="143"/>
        <v>geen eis</v>
      </c>
      <c r="P50" s="6" t="str">
        <f t="shared" si="143"/>
        <v>geen eis</v>
      </c>
      <c r="Q50" s="6" t="str">
        <f t="shared" si="143"/>
        <v>geen eis</v>
      </c>
      <c r="R50" s="6"/>
      <c r="S50" s="6"/>
      <c r="T50" s="6">
        <f t="shared" ref="T50:Y50" si="144">VLOOKUP(T$5,kruis_contact,MATCH($C50,contact_zendlokaal,0)+1,FALSE)</f>
        <v>55</v>
      </c>
      <c r="U50" s="6">
        <f t="shared" si="144"/>
        <v>55</v>
      </c>
      <c r="V50" s="6">
        <f t="shared" si="144"/>
        <v>50</v>
      </c>
      <c r="W50" s="6">
        <f t="shared" si="144"/>
        <v>55</v>
      </c>
      <c r="X50" s="6">
        <f t="shared" si="144"/>
        <v>50</v>
      </c>
      <c r="Y50" s="293">
        <f t="shared" si="144"/>
        <v>50</v>
      </c>
      <c r="Z50" s="298">
        <v>50</v>
      </c>
      <c r="AA50" s="6" t="str">
        <f>VLOOKUP(AA$5,kruis_contact,MATCH($C50,contact_zendlokaal,0)+1,FALSE)</f>
        <v>geen eis</v>
      </c>
      <c r="AB50" s="31">
        <v>55</v>
      </c>
      <c r="AC50" s="6">
        <f t="shared" ref="AC50:AJ50" si="145">VLOOKUP(AC$5,kruis_contact,MATCH($C50,contact_zendlokaal,0)+1,FALSE)</f>
        <v>55</v>
      </c>
      <c r="AD50" s="6">
        <f t="shared" si="145"/>
        <v>55</v>
      </c>
      <c r="AE50" s="6">
        <f t="shared" si="145"/>
        <v>55</v>
      </c>
      <c r="AF50" s="6" t="str">
        <f t="shared" si="145"/>
        <v>geen eis</v>
      </c>
      <c r="AG50" s="6">
        <f t="shared" si="145"/>
        <v>60</v>
      </c>
      <c r="AH50" s="6">
        <f t="shared" si="145"/>
        <v>55</v>
      </c>
      <c r="AI50" s="6" t="str">
        <f t="shared" si="145"/>
        <v>geen eis</v>
      </c>
      <c r="AJ50" s="6">
        <f t="shared" si="145"/>
        <v>55</v>
      </c>
      <c r="AK50" s="298">
        <v>60</v>
      </c>
      <c r="AL50" s="31">
        <v>55</v>
      </c>
      <c r="AM50" s="31">
        <v>60</v>
      </c>
      <c r="AN50" s="31">
        <v>60</v>
      </c>
      <c r="AO50" s="31">
        <v>50</v>
      </c>
      <c r="AP50" s="31">
        <v>60</v>
      </c>
      <c r="AQ50" s="298">
        <v>65</v>
      </c>
      <c r="AR50" s="31">
        <v>55</v>
      </c>
      <c r="AS50" s="6" t="str">
        <f>VLOOKUP(AS$5,kruis_contact,MATCH($C50,contact_zendlokaal,0)+1,FALSE)</f>
        <v>geen eis</v>
      </c>
      <c r="AT50" s="6"/>
      <c r="AU50" s="6"/>
      <c r="AV50" s="6" t="str">
        <f t="shared" ref="AV50:BA50" si="146">VLOOKUP(AV$5,kruis_contact,MATCH($C50,contact_zendlokaal,0)+1,FALSE)</f>
        <v>geen eis</v>
      </c>
      <c r="AW50" s="6">
        <f t="shared" si="146"/>
        <v>50</v>
      </c>
      <c r="AX50" s="6" t="str">
        <f t="shared" si="146"/>
        <v>geen eis</v>
      </c>
      <c r="AY50" s="6">
        <f t="shared" si="146"/>
        <v>60</v>
      </c>
      <c r="AZ50" s="6" t="str">
        <f t="shared" si="146"/>
        <v>geen eis</v>
      </c>
      <c r="BA50" s="6" t="str">
        <f t="shared" si="146"/>
        <v>geen eis</v>
      </c>
    </row>
    <row r="51" spans="1:53">
      <c r="A51" s="1"/>
      <c r="B51" s="360"/>
      <c r="C51" s="330"/>
      <c r="D51" s="75"/>
      <c r="E51" s="75"/>
      <c r="F51" s="80">
        <f t="shared" ref="F51:J51" si="147">F50-contact_verhoogd</f>
        <v>55</v>
      </c>
      <c r="G51" s="80">
        <f t="shared" si="147"/>
        <v>55</v>
      </c>
      <c r="H51" s="80">
        <f t="shared" si="147"/>
        <v>50</v>
      </c>
      <c r="I51" s="80">
        <f t="shared" si="147"/>
        <v>50</v>
      </c>
      <c r="J51" s="80">
        <f t="shared" si="147"/>
        <v>45</v>
      </c>
      <c r="K51" s="80">
        <f>K50-contact_verhoogd</f>
        <v>55</v>
      </c>
      <c r="L51" s="80"/>
      <c r="M51" s="80"/>
      <c r="N51" s="80"/>
      <c r="O51" s="80"/>
      <c r="P51" s="80"/>
      <c r="Q51" s="80"/>
      <c r="R51" s="80"/>
      <c r="S51" s="80"/>
      <c r="T51" s="80">
        <f t="shared" ref="T51:Y51" si="148">T50-contact_verhoogd</f>
        <v>50</v>
      </c>
      <c r="U51" s="80">
        <f t="shared" si="148"/>
        <v>50</v>
      </c>
      <c r="V51" s="80">
        <f t="shared" si="148"/>
        <v>45</v>
      </c>
      <c r="W51" s="80">
        <f t="shared" si="148"/>
        <v>50</v>
      </c>
      <c r="X51" s="80">
        <f t="shared" si="148"/>
        <v>45</v>
      </c>
      <c r="Y51" s="290">
        <f t="shared" si="148"/>
        <v>45</v>
      </c>
      <c r="Z51" s="297">
        <v>45</v>
      </c>
      <c r="AA51" s="33"/>
      <c r="AB51" s="33">
        <v>50</v>
      </c>
      <c r="AC51" s="80">
        <f>AC50-contact_verhoogd</f>
        <v>50</v>
      </c>
      <c r="AD51" s="80">
        <f>AD50-contact_verhoogd</f>
        <v>50</v>
      </c>
      <c r="AE51" s="80">
        <f>AE50-contact_verhoogd</f>
        <v>50</v>
      </c>
      <c r="AF51" s="33"/>
      <c r="AG51" s="80">
        <f>AG50-contact_verhoogd</f>
        <v>55</v>
      </c>
      <c r="AH51" s="80">
        <f>AH50-contact_verhoogd</f>
        <v>50</v>
      </c>
      <c r="AI51" s="33"/>
      <c r="AJ51" s="80">
        <f>AJ50-contact_verhoogd</f>
        <v>50</v>
      </c>
      <c r="AK51" s="33">
        <v>55</v>
      </c>
      <c r="AL51" s="33">
        <v>50</v>
      </c>
      <c r="AM51" s="33">
        <v>55</v>
      </c>
      <c r="AN51" s="33">
        <v>55</v>
      </c>
      <c r="AO51" s="33">
        <v>45</v>
      </c>
      <c r="AP51" s="33">
        <v>55</v>
      </c>
      <c r="AQ51" s="33">
        <v>60</v>
      </c>
      <c r="AR51" s="33">
        <v>50</v>
      </c>
      <c r="AW51" s="80">
        <f>AW50-contact_verhoogd</f>
        <v>45</v>
      </c>
      <c r="AY51" s="80">
        <f>AY50-contact_verhoogd</f>
        <v>55</v>
      </c>
    </row>
    <row r="52" spans="1:53" s="323" customFormat="1">
      <c r="A52" s="5"/>
      <c r="B52" s="360" t="s">
        <v>35</v>
      </c>
      <c r="C52" s="329" t="str">
        <f>VLOOKUP(B52,lokalentabel,4,FALSE)</f>
        <v>normaal</v>
      </c>
      <c r="D52" s="311"/>
      <c r="E52" s="311"/>
      <c r="F52" s="6">
        <f t="shared" ref="F52:J52" si="149">VLOOKUP(F$5,kruis_contact,MATCH($C52,contact_zendlokaal,0)+1,FALSE)</f>
        <v>60</v>
      </c>
      <c r="G52" s="6">
        <f t="shared" si="149"/>
        <v>60</v>
      </c>
      <c r="H52" s="6">
        <f t="shared" si="149"/>
        <v>55</v>
      </c>
      <c r="I52" s="6">
        <f t="shared" si="149"/>
        <v>55</v>
      </c>
      <c r="J52" s="6">
        <f t="shared" si="149"/>
        <v>50</v>
      </c>
      <c r="K52" s="6">
        <f t="shared" ref="K52:Q52" si="150">VLOOKUP(K$5,kruis_contact,MATCH($C52,contact_zendlokaal,0)+1,FALSE)</f>
        <v>60</v>
      </c>
      <c r="L52" s="6" t="str">
        <f t="shared" si="150"/>
        <v>geen eis</v>
      </c>
      <c r="M52" s="6" t="str">
        <f t="shared" si="150"/>
        <v>geen eis</v>
      </c>
      <c r="N52" s="6" t="str">
        <f t="shared" si="150"/>
        <v>geen eis</v>
      </c>
      <c r="O52" s="6" t="str">
        <f t="shared" si="150"/>
        <v>geen eis</v>
      </c>
      <c r="P52" s="6" t="str">
        <f t="shared" si="150"/>
        <v>geen eis</v>
      </c>
      <c r="Q52" s="6" t="str">
        <f t="shared" si="150"/>
        <v>geen eis</v>
      </c>
      <c r="R52" s="6"/>
      <c r="S52" s="6"/>
      <c r="T52" s="6">
        <f t="shared" ref="T52:Y52" si="151">VLOOKUP(T$5,kruis_contact,MATCH($C52,contact_zendlokaal,0)+1,FALSE)</f>
        <v>55</v>
      </c>
      <c r="U52" s="6">
        <f t="shared" si="151"/>
        <v>55</v>
      </c>
      <c r="V52" s="6">
        <f t="shared" si="151"/>
        <v>50</v>
      </c>
      <c r="W52" s="6">
        <f t="shared" si="151"/>
        <v>55</v>
      </c>
      <c r="X52" s="6">
        <f t="shared" si="151"/>
        <v>50</v>
      </c>
      <c r="Y52" s="293">
        <f t="shared" si="151"/>
        <v>50</v>
      </c>
      <c r="Z52" s="298">
        <v>50</v>
      </c>
      <c r="AA52" s="6" t="str">
        <f>VLOOKUP(AA$5,kruis_contact,MATCH($C52,contact_zendlokaal,0)+1,FALSE)</f>
        <v>geen eis</v>
      </c>
      <c r="AB52" s="31">
        <v>55</v>
      </c>
      <c r="AC52" s="6">
        <f t="shared" ref="AC52:AJ52" si="152">VLOOKUP(AC$5,kruis_contact,MATCH($C52,contact_zendlokaal,0)+1,FALSE)</f>
        <v>55</v>
      </c>
      <c r="AD52" s="6">
        <f t="shared" si="152"/>
        <v>55</v>
      </c>
      <c r="AE52" s="6">
        <f t="shared" si="152"/>
        <v>55</v>
      </c>
      <c r="AF52" s="6" t="str">
        <f t="shared" si="152"/>
        <v>geen eis</v>
      </c>
      <c r="AG52" s="6">
        <f t="shared" si="152"/>
        <v>60</v>
      </c>
      <c r="AH52" s="6">
        <f t="shared" si="152"/>
        <v>55</v>
      </c>
      <c r="AI52" s="6" t="str">
        <f t="shared" si="152"/>
        <v>geen eis</v>
      </c>
      <c r="AJ52" s="6">
        <f t="shared" si="152"/>
        <v>55</v>
      </c>
      <c r="AK52" s="31">
        <v>55</v>
      </c>
      <c r="AL52" s="31">
        <v>55</v>
      </c>
      <c r="AM52" s="31">
        <v>60</v>
      </c>
      <c r="AN52" s="31">
        <v>60</v>
      </c>
      <c r="AO52" s="31">
        <v>50</v>
      </c>
      <c r="AP52" s="31">
        <v>60</v>
      </c>
      <c r="AQ52" s="31">
        <v>60</v>
      </c>
      <c r="AR52" s="31">
        <v>55</v>
      </c>
      <c r="AS52" s="6" t="str">
        <f>VLOOKUP(AS$5,kruis_contact,MATCH($C52,contact_zendlokaal,0)+1,FALSE)</f>
        <v>geen eis</v>
      </c>
      <c r="AT52" s="6"/>
      <c r="AU52" s="6"/>
      <c r="AV52" s="6" t="str">
        <f t="shared" ref="AV52:BA52" si="153">VLOOKUP(AV$5,kruis_contact,MATCH($C52,contact_zendlokaal,0)+1,FALSE)</f>
        <v>geen eis</v>
      </c>
      <c r="AW52" s="6">
        <f t="shared" si="153"/>
        <v>50</v>
      </c>
      <c r="AX52" s="6" t="str">
        <f t="shared" si="153"/>
        <v>geen eis</v>
      </c>
      <c r="AY52" s="6">
        <f t="shared" si="153"/>
        <v>60</v>
      </c>
      <c r="AZ52" s="6" t="str">
        <f t="shared" si="153"/>
        <v>geen eis</v>
      </c>
      <c r="BA52" s="6" t="str">
        <f t="shared" si="153"/>
        <v>geen eis</v>
      </c>
    </row>
    <row r="53" spans="1:53">
      <c r="A53" s="5"/>
      <c r="B53" s="360"/>
      <c r="C53" s="330"/>
      <c r="D53" s="30"/>
      <c r="E53" s="30"/>
      <c r="F53" s="80">
        <f t="shared" ref="F53:J53" si="154">F52-contact_verhoogd</f>
        <v>55</v>
      </c>
      <c r="G53" s="80">
        <f t="shared" si="154"/>
        <v>55</v>
      </c>
      <c r="H53" s="80">
        <f t="shared" si="154"/>
        <v>50</v>
      </c>
      <c r="I53" s="80">
        <f t="shared" si="154"/>
        <v>50</v>
      </c>
      <c r="J53" s="80">
        <f t="shared" si="154"/>
        <v>45</v>
      </c>
      <c r="K53" s="80">
        <f>K52-contact_verhoogd</f>
        <v>55</v>
      </c>
      <c r="L53" s="80"/>
      <c r="M53" s="80"/>
      <c r="N53" s="80"/>
      <c r="O53" s="80"/>
      <c r="P53" s="80"/>
      <c r="Q53" s="80"/>
      <c r="R53" s="80"/>
      <c r="S53" s="80"/>
      <c r="T53" s="80">
        <f t="shared" ref="T53:Y53" si="155">T52-contact_verhoogd</f>
        <v>50</v>
      </c>
      <c r="U53" s="80">
        <f t="shared" si="155"/>
        <v>50</v>
      </c>
      <c r="V53" s="80">
        <f t="shared" si="155"/>
        <v>45</v>
      </c>
      <c r="W53" s="80">
        <f t="shared" si="155"/>
        <v>50</v>
      </c>
      <c r="X53" s="80">
        <f t="shared" si="155"/>
        <v>45</v>
      </c>
      <c r="Y53" s="290">
        <f t="shared" si="155"/>
        <v>45</v>
      </c>
      <c r="Z53" s="297">
        <v>45</v>
      </c>
      <c r="AA53" s="33"/>
      <c r="AB53" s="33">
        <v>50</v>
      </c>
      <c r="AC53" s="80">
        <f>AC52-contact_verhoogd</f>
        <v>50</v>
      </c>
      <c r="AD53" s="80">
        <f>AD52-contact_verhoogd</f>
        <v>50</v>
      </c>
      <c r="AE53" s="80">
        <f>AE52-contact_verhoogd</f>
        <v>50</v>
      </c>
      <c r="AF53" s="33"/>
      <c r="AG53" s="80">
        <f>AG52-contact_verhoogd</f>
        <v>55</v>
      </c>
      <c r="AH53" s="80">
        <f>AH52-contact_verhoogd</f>
        <v>50</v>
      </c>
      <c r="AI53" s="33"/>
      <c r="AJ53" s="80">
        <f>AJ52-contact_verhoogd</f>
        <v>50</v>
      </c>
      <c r="AK53" s="33">
        <v>50</v>
      </c>
      <c r="AL53" s="33">
        <v>50</v>
      </c>
      <c r="AM53" s="33">
        <v>55</v>
      </c>
      <c r="AN53" s="33">
        <v>55</v>
      </c>
      <c r="AO53" s="33">
        <v>45</v>
      </c>
      <c r="AP53" s="33">
        <v>55</v>
      </c>
      <c r="AQ53" s="33">
        <v>55</v>
      </c>
      <c r="AR53" s="33">
        <v>50</v>
      </c>
      <c r="AW53" s="80">
        <f>AW52-contact_verhoogd</f>
        <v>45</v>
      </c>
      <c r="AY53" s="80">
        <f>AY52-contact_verhoogd</f>
        <v>55</v>
      </c>
    </row>
    <row r="54" spans="1:53" s="323" customFormat="1">
      <c r="A54" s="5"/>
      <c r="B54" s="359" t="s">
        <v>126</v>
      </c>
      <c r="C54" s="329" t="str">
        <f>VLOOKUP(B54,lokalentabel,4,FALSE)</f>
        <v>normaal</v>
      </c>
      <c r="D54" s="310"/>
      <c r="E54" s="310"/>
      <c r="F54" s="6">
        <f t="shared" ref="F54:Q54" si="156">VLOOKUP(F$5,kruis_contact,MATCH($C54,contact_zendlokaal,0)+1,FALSE)</f>
        <v>60</v>
      </c>
      <c r="G54" s="6">
        <f t="shared" si="156"/>
        <v>60</v>
      </c>
      <c r="H54" s="6">
        <f t="shared" si="156"/>
        <v>55</v>
      </c>
      <c r="I54" s="6">
        <f t="shared" si="156"/>
        <v>55</v>
      </c>
      <c r="J54" s="6">
        <f t="shared" si="156"/>
        <v>50</v>
      </c>
      <c r="K54" s="6">
        <f t="shared" si="156"/>
        <v>60</v>
      </c>
      <c r="L54" s="6" t="str">
        <f t="shared" si="156"/>
        <v>geen eis</v>
      </c>
      <c r="M54" s="6" t="str">
        <f t="shared" si="156"/>
        <v>geen eis</v>
      </c>
      <c r="N54" s="6" t="str">
        <f t="shared" si="156"/>
        <v>geen eis</v>
      </c>
      <c r="O54" s="6" t="str">
        <f t="shared" si="156"/>
        <v>geen eis</v>
      </c>
      <c r="P54" s="6" t="str">
        <f t="shared" si="156"/>
        <v>geen eis</v>
      </c>
      <c r="Q54" s="6" t="str">
        <f t="shared" si="156"/>
        <v>geen eis</v>
      </c>
      <c r="R54" s="6"/>
      <c r="S54" s="6"/>
      <c r="T54" s="6">
        <f t="shared" ref="T54:AS54" si="157">VLOOKUP(T$5,kruis_contact,MATCH($C54,contact_zendlokaal,0)+1,FALSE)</f>
        <v>55</v>
      </c>
      <c r="U54" s="6">
        <f t="shared" si="157"/>
        <v>55</v>
      </c>
      <c r="V54" s="6">
        <f t="shared" si="157"/>
        <v>50</v>
      </c>
      <c r="W54" s="6">
        <f t="shared" si="157"/>
        <v>55</v>
      </c>
      <c r="X54" s="6">
        <f t="shared" si="157"/>
        <v>50</v>
      </c>
      <c r="Y54" s="293">
        <f t="shared" si="157"/>
        <v>50</v>
      </c>
      <c r="Z54" s="322">
        <f t="shared" si="157"/>
        <v>50</v>
      </c>
      <c r="AA54" s="6" t="str">
        <f t="shared" si="157"/>
        <v>geen eis</v>
      </c>
      <c r="AB54" s="6">
        <f t="shared" si="157"/>
        <v>60</v>
      </c>
      <c r="AC54" s="6">
        <f t="shared" si="157"/>
        <v>55</v>
      </c>
      <c r="AD54" s="6">
        <f t="shared" si="157"/>
        <v>55</v>
      </c>
      <c r="AE54" s="6">
        <f t="shared" si="157"/>
        <v>55</v>
      </c>
      <c r="AF54" s="6" t="str">
        <f t="shared" si="157"/>
        <v>geen eis</v>
      </c>
      <c r="AG54" s="6">
        <f t="shared" si="157"/>
        <v>60</v>
      </c>
      <c r="AH54" s="6">
        <f t="shared" si="157"/>
        <v>55</v>
      </c>
      <c r="AI54" s="6" t="str">
        <f t="shared" si="157"/>
        <v>geen eis</v>
      </c>
      <c r="AJ54" s="6">
        <f t="shared" si="157"/>
        <v>55</v>
      </c>
      <c r="AK54" s="6">
        <f t="shared" si="157"/>
        <v>55</v>
      </c>
      <c r="AL54" s="6">
        <f t="shared" si="157"/>
        <v>55</v>
      </c>
      <c r="AM54" s="6">
        <f t="shared" si="157"/>
        <v>60</v>
      </c>
      <c r="AN54" s="6">
        <f t="shared" si="157"/>
        <v>60</v>
      </c>
      <c r="AO54" s="6">
        <f t="shared" si="157"/>
        <v>50</v>
      </c>
      <c r="AP54" s="6">
        <f t="shared" si="157"/>
        <v>60</v>
      </c>
      <c r="AQ54" s="6">
        <f t="shared" si="157"/>
        <v>60</v>
      </c>
      <c r="AR54" s="6">
        <f t="shared" si="157"/>
        <v>55</v>
      </c>
      <c r="AS54" s="6" t="str">
        <f t="shared" si="157"/>
        <v>geen eis</v>
      </c>
      <c r="AT54" s="6"/>
      <c r="AU54" s="6"/>
      <c r="AV54" s="6" t="str">
        <f t="shared" ref="AV54:BA54" si="158">VLOOKUP(AV$5,kruis_contact,MATCH($C54,contact_zendlokaal,0)+1,FALSE)</f>
        <v>geen eis</v>
      </c>
      <c r="AW54" s="6">
        <f t="shared" si="158"/>
        <v>50</v>
      </c>
      <c r="AX54" s="6" t="str">
        <f t="shared" si="158"/>
        <v>geen eis</v>
      </c>
      <c r="AY54" s="6">
        <f t="shared" si="158"/>
        <v>60</v>
      </c>
      <c r="AZ54" s="6" t="str">
        <f t="shared" si="158"/>
        <v>geen eis</v>
      </c>
      <c r="BA54" s="6" t="str">
        <f t="shared" si="158"/>
        <v>geen eis</v>
      </c>
    </row>
    <row r="55" spans="1:53">
      <c r="A55" s="5"/>
      <c r="B55" s="359"/>
      <c r="C55" s="331"/>
      <c r="D55" s="71"/>
      <c r="E55" s="71"/>
      <c r="F55" s="80">
        <f t="shared" ref="F55:K55" si="159">F54-contact_verhoogd</f>
        <v>55</v>
      </c>
      <c r="G55" s="80">
        <f t="shared" si="159"/>
        <v>55</v>
      </c>
      <c r="H55" s="80">
        <f t="shared" si="159"/>
        <v>50</v>
      </c>
      <c r="I55" s="80">
        <f t="shared" si="159"/>
        <v>50</v>
      </c>
      <c r="J55" s="80">
        <f t="shared" si="159"/>
        <v>45</v>
      </c>
      <c r="K55" s="80">
        <f t="shared" si="159"/>
        <v>55</v>
      </c>
      <c r="L55" s="80"/>
      <c r="M55" s="80"/>
      <c r="N55" s="80"/>
      <c r="O55" s="80"/>
      <c r="P55" s="80"/>
      <c r="Q55" s="80"/>
      <c r="R55" s="80"/>
      <c r="S55" s="80"/>
      <c r="T55" s="80">
        <f t="shared" ref="T55:Z55" si="160">T54-contact_verhoogd</f>
        <v>50</v>
      </c>
      <c r="U55" s="80">
        <f t="shared" si="160"/>
        <v>50</v>
      </c>
      <c r="V55" s="80">
        <f t="shared" si="160"/>
        <v>45</v>
      </c>
      <c r="W55" s="80">
        <f t="shared" si="160"/>
        <v>50</v>
      </c>
      <c r="X55" s="80">
        <f t="shared" ref="X55" si="161">X54-contact_verhoogd</f>
        <v>45</v>
      </c>
      <c r="Y55" s="290">
        <f t="shared" si="160"/>
        <v>45</v>
      </c>
      <c r="Z55" s="296">
        <f t="shared" si="160"/>
        <v>45</v>
      </c>
      <c r="AA55" s="33"/>
      <c r="AB55" s="80">
        <f>AB54-contact_verhoogd</f>
        <v>55</v>
      </c>
      <c r="AC55" s="80">
        <f>AC54-contact_verhoogd</f>
        <v>50</v>
      </c>
      <c r="AD55" s="80">
        <f>AD54-contact_verhoogd</f>
        <v>50</v>
      </c>
      <c r="AE55" s="80">
        <f>AE54-contact_verhoogd</f>
        <v>50</v>
      </c>
      <c r="AF55" s="33"/>
      <c r="AG55" s="80">
        <f>AG54-contact_verhoogd</f>
        <v>55</v>
      </c>
      <c r="AH55" s="80">
        <f>AH54-contact_verhoogd</f>
        <v>50</v>
      </c>
      <c r="AI55" s="33"/>
      <c r="AJ55" s="80">
        <f t="shared" ref="AJ55:AR55" si="162">AJ54-contact_verhoogd</f>
        <v>50</v>
      </c>
      <c r="AK55" s="80">
        <f t="shared" si="162"/>
        <v>50</v>
      </c>
      <c r="AL55" s="80">
        <f t="shared" si="162"/>
        <v>50</v>
      </c>
      <c r="AM55" s="80">
        <f t="shared" si="162"/>
        <v>55</v>
      </c>
      <c r="AN55" s="80">
        <f t="shared" si="162"/>
        <v>55</v>
      </c>
      <c r="AO55" s="80">
        <f t="shared" si="162"/>
        <v>45</v>
      </c>
      <c r="AP55" s="80">
        <f t="shared" si="162"/>
        <v>55</v>
      </c>
      <c r="AQ55" s="80">
        <f t="shared" si="162"/>
        <v>55</v>
      </c>
      <c r="AR55" s="80">
        <f t="shared" si="162"/>
        <v>50</v>
      </c>
      <c r="AW55" s="80">
        <f>AW54-contact_verhoogd</f>
        <v>45</v>
      </c>
      <c r="AY55" s="80">
        <f>AY54-contact_verhoogd</f>
        <v>55</v>
      </c>
    </row>
    <row r="56" spans="1:53" s="323" customFormat="1">
      <c r="A56" s="5"/>
      <c r="B56" s="359" t="s">
        <v>122</v>
      </c>
      <c r="C56" s="329" t="str">
        <f>VLOOKUP(B56,lokalentabel,4,FALSE)</f>
        <v>normaal</v>
      </c>
      <c r="D56" s="310"/>
      <c r="E56" s="310"/>
      <c r="F56" s="6">
        <f t="shared" ref="F56:Q56" si="163">VLOOKUP(F$5,kruis_contact,MATCH($C56,contact_zendlokaal,0)+1,FALSE)</f>
        <v>60</v>
      </c>
      <c r="G56" s="6">
        <f t="shared" si="163"/>
        <v>60</v>
      </c>
      <c r="H56" s="6">
        <f t="shared" si="163"/>
        <v>55</v>
      </c>
      <c r="I56" s="6">
        <f t="shared" si="163"/>
        <v>55</v>
      </c>
      <c r="J56" s="6">
        <f t="shared" si="163"/>
        <v>50</v>
      </c>
      <c r="K56" s="6">
        <f t="shared" si="163"/>
        <v>60</v>
      </c>
      <c r="L56" s="6" t="str">
        <f t="shared" si="163"/>
        <v>geen eis</v>
      </c>
      <c r="M56" s="6" t="str">
        <f t="shared" si="163"/>
        <v>geen eis</v>
      </c>
      <c r="N56" s="6" t="str">
        <f t="shared" si="163"/>
        <v>geen eis</v>
      </c>
      <c r="O56" s="6" t="str">
        <f t="shared" si="163"/>
        <v>geen eis</v>
      </c>
      <c r="P56" s="6" t="str">
        <f t="shared" si="163"/>
        <v>geen eis</v>
      </c>
      <c r="Q56" s="6" t="str">
        <f t="shared" si="163"/>
        <v>geen eis</v>
      </c>
      <c r="R56" s="6"/>
      <c r="S56" s="6"/>
      <c r="T56" s="6">
        <f t="shared" ref="T56:AS56" si="164">VLOOKUP(T$5,kruis_contact,MATCH($C56,contact_zendlokaal,0)+1,FALSE)</f>
        <v>55</v>
      </c>
      <c r="U56" s="6">
        <f t="shared" si="164"/>
        <v>55</v>
      </c>
      <c r="V56" s="6">
        <f t="shared" si="164"/>
        <v>50</v>
      </c>
      <c r="W56" s="6">
        <f t="shared" si="164"/>
        <v>55</v>
      </c>
      <c r="X56" s="6">
        <f t="shared" si="164"/>
        <v>50</v>
      </c>
      <c r="Y56" s="293">
        <f t="shared" si="164"/>
        <v>50</v>
      </c>
      <c r="Z56" s="322">
        <f t="shared" si="164"/>
        <v>50</v>
      </c>
      <c r="AA56" s="6" t="str">
        <f t="shared" si="164"/>
        <v>geen eis</v>
      </c>
      <c r="AB56" s="6">
        <f t="shared" si="164"/>
        <v>60</v>
      </c>
      <c r="AC56" s="6">
        <f t="shared" si="164"/>
        <v>55</v>
      </c>
      <c r="AD56" s="6">
        <f t="shared" si="164"/>
        <v>55</v>
      </c>
      <c r="AE56" s="6">
        <f t="shared" si="164"/>
        <v>55</v>
      </c>
      <c r="AF56" s="6" t="str">
        <f t="shared" si="164"/>
        <v>geen eis</v>
      </c>
      <c r="AG56" s="6">
        <f t="shared" si="164"/>
        <v>60</v>
      </c>
      <c r="AH56" s="6">
        <f t="shared" si="164"/>
        <v>55</v>
      </c>
      <c r="AI56" s="6" t="str">
        <f t="shared" si="164"/>
        <v>geen eis</v>
      </c>
      <c r="AJ56" s="6">
        <f t="shared" si="164"/>
        <v>55</v>
      </c>
      <c r="AK56" s="6">
        <f t="shared" si="164"/>
        <v>55</v>
      </c>
      <c r="AL56" s="6">
        <f t="shared" si="164"/>
        <v>55</v>
      </c>
      <c r="AM56" s="6">
        <f t="shared" si="164"/>
        <v>60</v>
      </c>
      <c r="AN56" s="6">
        <f t="shared" si="164"/>
        <v>60</v>
      </c>
      <c r="AO56" s="6">
        <f t="shared" si="164"/>
        <v>50</v>
      </c>
      <c r="AP56" s="6">
        <f t="shared" si="164"/>
        <v>60</v>
      </c>
      <c r="AQ56" s="6">
        <f t="shared" si="164"/>
        <v>60</v>
      </c>
      <c r="AR56" s="6">
        <f t="shared" si="164"/>
        <v>55</v>
      </c>
      <c r="AS56" s="6" t="str">
        <f t="shared" si="164"/>
        <v>geen eis</v>
      </c>
      <c r="AT56" s="6"/>
      <c r="AU56" s="6"/>
      <c r="AV56" s="6" t="str">
        <f t="shared" ref="AV56:BA56" si="165">VLOOKUP(AV$5,kruis_contact,MATCH($C56,contact_zendlokaal,0)+1,FALSE)</f>
        <v>geen eis</v>
      </c>
      <c r="AW56" s="6">
        <f t="shared" si="165"/>
        <v>50</v>
      </c>
      <c r="AX56" s="6" t="str">
        <f t="shared" si="165"/>
        <v>geen eis</v>
      </c>
      <c r="AY56" s="6">
        <f t="shared" si="165"/>
        <v>60</v>
      </c>
      <c r="AZ56" s="6" t="str">
        <f t="shared" si="165"/>
        <v>geen eis</v>
      </c>
      <c r="BA56" s="6" t="str">
        <f t="shared" si="165"/>
        <v>geen eis</v>
      </c>
    </row>
    <row r="57" spans="1:53">
      <c r="A57" s="5"/>
      <c r="B57" s="359"/>
      <c r="C57" s="331"/>
      <c r="D57" s="71"/>
      <c r="E57" s="71"/>
      <c r="F57" s="80">
        <f t="shared" ref="F57:K57" si="166">F56-contact_verhoogd</f>
        <v>55</v>
      </c>
      <c r="G57" s="80">
        <f t="shared" si="166"/>
        <v>55</v>
      </c>
      <c r="H57" s="80">
        <f t="shared" si="166"/>
        <v>50</v>
      </c>
      <c r="I57" s="80">
        <f t="shared" si="166"/>
        <v>50</v>
      </c>
      <c r="J57" s="80">
        <f t="shared" si="166"/>
        <v>45</v>
      </c>
      <c r="K57" s="80">
        <f t="shared" si="166"/>
        <v>55</v>
      </c>
      <c r="L57" s="80"/>
      <c r="M57" s="80"/>
      <c r="N57" s="80"/>
      <c r="O57" s="80"/>
      <c r="P57" s="80"/>
      <c r="Q57" s="80"/>
      <c r="R57" s="80"/>
      <c r="S57" s="80"/>
      <c r="T57" s="80">
        <f t="shared" ref="T57:Z57" si="167">T56-contact_verhoogd</f>
        <v>50</v>
      </c>
      <c r="U57" s="80">
        <f t="shared" si="167"/>
        <v>50</v>
      </c>
      <c r="V57" s="80">
        <f t="shared" si="167"/>
        <v>45</v>
      </c>
      <c r="W57" s="80">
        <f t="shared" si="167"/>
        <v>50</v>
      </c>
      <c r="X57" s="80">
        <f t="shared" ref="X57" si="168">X56-contact_verhoogd</f>
        <v>45</v>
      </c>
      <c r="Y57" s="290">
        <f t="shared" si="167"/>
        <v>45</v>
      </c>
      <c r="Z57" s="296">
        <f t="shared" si="167"/>
        <v>45</v>
      </c>
      <c r="AA57" s="33"/>
      <c r="AB57" s="80">
        <f>AB56-contact_verhoogd</f>
        <v>55</v>
      </c>
      <c r="AC57" s="80">
        <f>AC56-contact_verhoogd</f>
        <v>50</v>
      </c>
      <c r="AD57" s="80">
        <f>AD56-contact_verhoogd</f>
        <v>50</v>
      </c>
      <c r="AE57" s="80">
        <f>AE56-contact_verhoogd</f>
        <v>50</v>
      </c>
      <c r="AF57" s="33"/>
      <c r="AG57" s="80">
        <f>AG56-contact_verhoogd</f>
        <v>55</v>
      </c>
      <c r="AH57" s="80">
        <f>AH56-contact_verhoogd</f>
        <v>50</v>
      </c>
      <c r="AI57" s="33"/>
      <c r="AJ57" s="80">
        <f t="shared" ref="AJ57:AR57" si="169">AJ56-contact_verhoogd</f>
        <v>50</v>
      </c>
      <c r="AK57" s="80">
        <f t="shared" si="169"/>
        <v>50</v>
      </c>
      <c r="AL57" s="80">
        <f t="shared" si="169"/>
        <v>50</v>
      </c>
      <c r="AM57" s="80">
        <f t="shared" si="169"/>
        <v>55</v>
      </c>
      <c r="AN57" s="80">
        <f t="shared" si="169"/>
        <v>55</v>
      </c>
      <c r="AO57" s="80">
        <f t="shared" si="169"/>
        <v>45</v>
      </c>
      <c r="AP57" s="80">
        <f t="shared" si="169"/>
        <v>55</v>
      </c>
      <c r="AQ57" s="80">
        <f t="shared" si="169"/>
        <v>55</v>
      </c>
      <c r="AR57" s="80">
        <f t="shared" si="169"/>
        <v>50</v>
      </c>
      <c r="AW57" s="80">
        <f>AW56-contact_verhoogd</f>
        <v>45</v>
      </c>
      <c r="AY57" s="80">
        <f>AY56-contact_verhoogd</f>
        <v>55</v>
      </c>
    </row>
    <row r="58" spans="1:53" s="323" customFormat="1">
      <c r="A58" s="5"/>
      <c r="B58" s="359" t="s">
        <v>94</v>
      </c>
      <c r="C58" s="329" t="str">
        <f>VLOOKUP(B58,lokalentabel,4,FALSE)</f>
        <v>normaal</v>
      </c>
      <c r="D58" s="310"/>
      <c r="E58" s="310"/>
      <c r="F58" s="6">
        <f t="shared" ref="F58:Q58" si="170">VLOOKUP(F$5,kruis_contact,MATCH($C58,contact_zendlokaal,0)+1,FALSE)</f>
        <v>60</v>
      </c>
      <c r="G58" s="6">
        <f t="shared" si="170"/>
        <v>60</v>
      </c>
      <c r="H58" s="6">
        <f t="shared" si="170"/>
        <v>55</v>
      </c>
      <c r="I58" s="6">
        <f t="shared" si="170"/>
        <v>55</v>
      </c>
      <c r="J58" s="6">
        <f t="shared" si="170"/>
        <v>50</v>
      </c>
      <c r="K58" s="6">
        <f t="shared" si="170"/>
        <v>60</v>
      </c>
      <c r="L58" s="6" t="str">
        <f t="shared" si="170"/>
        <v>geen eis</v>
      </c>
      <c r="M58" s="6" t="str">
        <f t="shared" si="170"/>
        <v>geen eis</v>
      </c>
      <c r="N58" s="6" t="str">
        <f t="shared" si="170"/>
        <v>geen eis</v>
      </c>
      <c r="O58" s="6" t="str">
        <f t="shared" si="170"/>
        <v>geen eis</v>
      </c>
      <c r="P58" s="6" t="str">
        <f t="shared" si="170"/>
        <v>geen eis</v>
      </c>
      <c r="Q58" s="6" t="str">
        <f t="shared" si="170"/>
        <v>geen eis</v>
      </c>
      <c r="R58" s="6"/>
      <c r="S58" s="6"/>
      <c r="T58" s="6">
        <f t="shared" ref="T58:AS58" si="171">VLOOKUP(T$5,kruis_contact,MATCH($C58,contact_zendlokaal,0)+1,FALSE)</f>
        <v>55</v>
      </c>
      <c r="U58" s="6">
        <f t="shared" si="171"/>
        <v>55</v>
      </c>
      <c r="V58" s="6">
        <f t="shared" si="171"/>
        <v>50</v>
      </c>
      <c r="W58" s="6">
        <f t="shared" si="171"/>
        <v>55</v>
      </c>
      <c r="X58" s="6">
        <f t="shared" si="171"/>
        <v>50</v>
      </c>
      <c r="Y58" s="293">
        <f t="shared" si="171"/>
        <v>50</v>
      </c>
      <c r="Z58" s="322">
        <f t="shared" si="171"/>
        <v>50</v>
      </c>
      <c r="AA58" s="6" t="str">
        <f t="shared" si="171"/>
        <v>geen eis</v>
      </c>
      <c r="AB58" s="6">
        <f t="shared" si="171"/>
        <v>60</v>
      </c>
      <c r="AC58" s="6">
        <f t="shared" si="171"/>
        <v>55</v>
      </c>
      <c r="AD58" s="6">
        <f t="shared" si="171"/>
        <v>55</v>
      </c>
      <c r="AE58" s="6">
        <f t="shared" si="171"/>
        <v>55</v>
      </c>
      <c r="AF58" s="6" t="str">
        <f t="shared" si="171"/>
        <v>geen eis</v>
      </c>
      <c r="AG58" s="6">
        <f t="shared" si="171"/>
        <v>60</v>
      </c>
      <c r="AH58" s="6">
        <f t="shared" si="171"/>
        <v>55</v>
      </c>
      <c r="AI58" s="6" t="str">
        <f t="shared" si="171"/>
        <v>geen eis</v>
      </c>
      <c r="AJ58" s="6">
        <f t="shared" si="171"/>
        <v>55</v>
      </c>
      <c r="AK58" s="6">
        <f t="shared" si="171"/>
        <v>55</v>
      </c>
      <c r="AL58" s="6">
        <f t="shared" si="171"/>
        <v>55</v>
      </c>
      <c r="AM58" s="6">
        <f t="shared" si="171"/>
        <v>60</v>
      </c>
      <c r="AN58" s="6">
        <f t="shared" si="171"/>
        <v>60</v>
      </c>
      <c r="AO58" s="6">
        <f t="shared" si="171"/>
        <v>50</v>
      </c>
      <c r="AP58" s="6">
        <f t="shared" si="171"/>
        <v>60</v>
      </c>
      <c r="AQ58" s="6">
        <f t="shared" si="171"/>
        <v>60</v>
      </c>
      <c r="AR58" s="6">
        <f t="shared" si="171"/>
        <v>55</v>
      </c>
      <c r="AS58" s="6" t="str">
        <f t="shared" si="171"/>
        <v>geen eis</v>
      </c>
      <c r="AT58" s="6"/>
      <c r="AU58" s="6"/>
      <c r="AV58" s="6" t="str">
        <f t="shared" ref="AV58:BA58" si="172">VLOOKUP(AV$5,kruis_contact,MATCH($C58,contact_zendlokaal,0)+1,FALSE)</f>
        <v>geen eis</v>
      </c>
      <c r="AW58" s="6">
        <f t="shared" si="172"/>
        <v>50</v>
      </c>
      <c r="AX58" s="6" t="str">
        <f t="shared" si="172"/>
        <v>geen eis</v>
      </c>
      <c r="AY58" s="6">
        <f t="shared" si="172"/>
        <v>60</v>
      </c>
      <c r="AZ58" s="6" t="str">
        <f t="shared" si="172"/>
        <v>geen eis</v>
      </c>
      <c r="BA58" s="6" t="str">
        <f t="shared" si="172"/>
        <v>geen eis</v>
      </c>
    </row>
    <row r="59" spans="1:53">
      <c r="A59" s="5"/>
      <c r="B59" s="359"/>
      <c r="C59" s="331"/>
      <c r="D59" s="71"/>
      <c r="E59" s="71"/>
      <c r="F59" s="80">
        <f t="shared" ref="F59:K59" si="173">F58-contact_verhoogd</f>
        <v>55</v>
      </c>
      <c r="G59" s="80">
        <f t="shared" si="173"/>
        <v>55</v>
      </c>
      <c r="H59" s="80">
        <f t="shared" si="173"/>
        <v>50</v>
      </c>
      <c r="I59" s="80">
        <f t="shared" si="173"/>
        <v>50</v>
      </c>
      <c r="J59" s="80">
        <f t="shared" si="173"/>
        <v>45</v>
      </c>
      <c r="K59" s="80">
        <f t="shared" si="173"/>
        <v>55</v>
      </c>
      <c r="L59" s="80"/>
      <c r="M59" s="80"/>
      <c r="N59" s="80"/>
      <c r="O59" s="80"/>
      <c r="P59" s="80"/>
      <c r="Q59" s="80"/>
      <c r="R59" s="80"/>
      <c r="S59" s="80"/>
      <c r="T59" s="80">
        <f t="shared" ref="T59:Z59" si="174">T58-contact_verhoogd</f>
        <v>50</v>
      </c>
      <c r="U59" s="80">
        <f t="shared" si="174"/>
        <v>50</v>
      </c>
      <c r="V59" s="80">
        <f t="shared" si="174"/>
        <v>45</v>
      </c>
      <c r="W59" s="80">
        <f t="shared" si="174"/>
        <v>50</v>
      </c>
      <c r="X59" s="80">
        <f t="shared" ref="X59" si="175">X58-contact_verhoogd</f>
        <v>45</v>
      </c>
      <c r="Y59" s="290">
        <f t="shared" si="174"/>
        <v>45</v>
      </c>
      <c r="Z59" s="296">
        <f t="shared" si="174"/>
        <v>45</v>
      </c>
      <c r="AA59" s="33"/>
      <c r="AB59" s="80">
        <f>AB58-contact_verhoogd</f>
        <v>55</v>
      </c>
      <c r="AC59" s="80">
        <f>AC58-contact_verhoogd</f>
        <v>50</v>
      </c>
      <c r="AD59" s="80">
        <f>AD58-contact_verhoogd</f>
        <v>50</v>
      </c>
      <c r="AE59" s="80">
        <f>AE58-contact_verhoogd</f>
        <v>50</v>
      </c>
      <c r="AF59" s="33"/>
      <c r="AG59" s="80">
        <f>AG58-contact_verhoogd</f>
        <v>55</v>
      </c>
      <c r="AH59" s="80">
        <f>AH58-contact_verhoogd</f>
        <v>50</v>
      </c>
      <c r="AI59" s="33"/>
      <c r="AJ59" s="80">
        <f t="shared" ref="AJ59:AR59" si="176">AJ58-contact_verhoogd</f>
        <v>50</v>
      </c>
      <c r="AK59" s="80">
        <f t="shared" si="176"/>
        <v>50</v>
      </c>
      <c r="AL59" s="80">
        <f t="shared" si="176"/>
        <v>50</v>
      </c>
      <c r="AM59" s="80">
        <f t="shared" si="176"/>
        <v>55</v>
      </c>
      <c r="AN59" s="80">
        <f t="shared" si="176"/>
        <v>55</v>
      </c>
      <c r="AO59" s="80">
        <f t="shared" si="176"/>
        <v>45</v>
      </c>
      <c r="AP59" s="80">
        <f t="shared" si="176"/>
        <v>55</v>
      </c>
      <c r="AQ59" s="80">
        <f t="shared" si="176"/>
        <v>55</v>
      </c>
      <c r="AR59" s="80">
        <f t="shared" si="176"/>
        <v>50</v>
      </c>
      <c r="AW59" s="80">
        <f>AW58-contact_verhoogd</f>
        <v>45</v>
      </c>
      <c r="AY59" s="80">
        <f>AY58-contact_verhoogd</f>
        <v>55</v>
      </c>
    </row>
    <row r="60" spans="1:53" s="323" customFormat="1">
      <c r="A60" s="5"/>
      <c r="B60" s="359" t="s">
        <v>112</v>
      </c>
      <c r="C60" s="329" t="str">
        <f>VLOOKUP(B60,lokalentabel,4,FALSE)</f>
        <v>normaal</v>
      </c>
      <c r="D60" s="310"/>
      <c r="E60" s="310"/>
      <c r="F60" s="6">
        <f t="shared" ref="F60:Q60" si="177">VLOOKUP(F$5,kruis_contact,MATCH($C60,contact_zendlokaal,0)+1,FALSE)</f>
        <v>60</v>
      </c>
      <c r="G60" s="6">
        <f t="shared" si="177"/>
        <v>60</v>
      </c>
      <c r="H60" s="6">
        <f t="shared" si="177"/>
        <v>55</v>
      </c>
      <c r="I60" s="6">
        <f t="shared" si="177"/>
        <v>55</v>
      </c>
      <c r="J60" s="6">
        <f t="shared" si="177"/>
        <v>50</v>
      </c>
      <c r="K60" s="6">
        <f t="shared" si="177"/>
        <v>60</v>
      </c>
      <c r="L60" s="6" t="str">
        <f t="shared" si="177"/>
        <v>geen eis</v>
      </c>
      <c r="M60" s="6" t="str">
        <f t="shared" si="177"/>
        <v>geen eis</v>
      </c>
      <c r="N60" s="6" t="str">
        <f t="shared" si="177"/>
        <v>geen eis</v>
      </c>
      <c r="O60" s="6" t="str">
        <f t="shared" si="177"/>
        <v>geen eis</v>
      </c>
      <c r="P60" s="6" t="str">
        <f t="shared" si="177"/>
        <v>geen eis</v>
      </c>
      <c r="Q60" s="6" t="str">
        <f t="shared" si="177"/>
        <v>geen eis</v>
      </c>
      <c r="R60" s="6"/>
      <c r="S60" s="6"/>
      <c r="T60" s="6">
        <f t="shared" ref="T60:AS60" si="178">VLOOKUP(T$5,kruis_contact,MATCH($C60,contact_zendlokaal,0)+1,FALSE)</f>
        <v>55</v>
      </c>
      <c r="U60" s="6">
        <f t="shared" si="178"/>
        <v>55</v>
      </c>
      <c r="V60" s="6">
        <f t="shared" si="178"/>
        <v>50</v>
      </c>
      <c r="W60" s="6">
        <f t="shared" si="178"/>
        <v>55</v>
      </c>
      <c r="X60" s="6">
        <f t="shared" si="178"/>
        <v>50</v>
      </c>
      <c r="Y60" s="293">
        <f t="shared" si="178"/>
        <v>50</v>
      </c>
      <c r="Z60" s="322">
        <f t="shared" si="178"/>
        <v>50</v>
      </c>
      <c r="AA60" s="6" t="str">
        <f t="shared" si="178"/>
        <v>geen eis</v>
      </c>
      <c r="AB60" s="6">
        <f t="shared" si="178"/>
        <v>60</v>
      </c>
      <c r="AC60" s="6">
        <f t="shared" si="178"/>
        <v>55</v>
      </c>
      <c r="AD60" s="6">
        <f t="shared" si="178"/>
        <v>55</v>
      </c>
      <c r="AE60" s="6">
        <f t="shared" si="178"/>
        <v>55</v>
      </c>
      <c r="AF60" s="6" t="str">
        <f t="shared" si="178"/>
        <v>geen eis</v>
      </c>
      <c r="AG60" s="6">
        <f t="shared" si="178"/>
        <v>60</v>
      </c>
      <c r="AH60" s="6">
        <f t="shared" si="178"/>
        <v>55</v>
      </c>
      <c r="AI60" s="6" t="str">
        <f t="shared" si="178"/>
        <v>geen eis</v>
      </c>
      <c r="AJ60" s="6">
        <f t="shared" si="178"/>
        <v>55</v>
      </c>
      <c r="AK60" s="6">
        <f t="shared" si="178"/>
        <v>55</v>
      </c>
      <c r="AL60" s="6">
        <f t="shared" si="178"/>
        <v>55</v>
      </c>
      <c r="AM60" s="6">
        <f t="shared" si="178"/>
        <v>60</v>
      </c>
      <c r="AN60" s="6">
        <f t="shared" si="178"/>
        <v>60</v>
      </c>
      <c r="AO60" s="6">
        <f t="shared" si="178"/>
        <v>50</v>
      </c>
      <c r="AP60" s="6">
        <f t="shared" si="178"/>
        <v>60</v>
      </c>
      <c r="AQ60" s="6">
        <f t="shared" si="178"/>
        <v>60</v>
      </c>
      <c r="AR60" s="6">
        <f t="shared" si="178"/>
        <v>55</v>
      </c>
      <c r="AS60" s="6" t="str">
        <f t="shared" si="178"/>
        <v>geen eis</v>
      </c>
      <c r="AT60" s="6"/>
      <c r="AU60" s="6"/>
      <c r="AV60" s="6" t="str">
        <f t="shared" ref="AV60:BA60" si="179">VLOOKUP(AV$5,kruis_contact,MATCH($C60,contact_zendlokaal,0)+1,FALSE)</f>
        <v>geen eis</v>
      </c>
      <c r="AW60" s="6">
        <f t="shared" si="179"/>
        <v>50</v>
      </c>
      <c r="AX60" s="6" t="str">
        <f t="shared" si="179"/>
        <v>geen eis</v>
      </c>
      <c r="AY60" s="6">
        <f t="shared" si="179"/>
        <v>60</v>
      </c>
      <c r="AZ60" s="6" t="str">
        <f t="shared" si="179"/>
        <v>geen eis</v>
      </c>
      <c r="BA60" s="6" t="str">
        <f t="shared" si="179"/>
        <v>geen eis</v>
      </c>
    </row>
    <row r="61" spans="1:53">
      <c r="A61" s="5"/>
      <c r="B61" s="359"/>
      <c r="C61" s="331"/>
      <c r="D61" s="71"/>
      <c r="E61" s="71"/>
      <c r="F61" s="80">
        <f t="shared" ref="F61:K61" si="180">F60-contact_verhoogd</f>
        <v>55</v>
      </c>
      <c r="G61" s="80">
        <f t="shared" si="180"/>
        <v>55</v>
      </c>
      <c r="H61" s="80">
        <f t="shared" si="180"/>
        <v>50</v>
      </c>
      <c r="I61" s="80">
        <f t="shared" si="180"/>
        <v>50</v>
      </c>
      <c r="J61" s="80">
        <f t="shared" si="180"/>
        <v>45</v>
      </c>
      <c r="K61" s="80">
        <f t="shared" si="180"/>
        <v>55</v>
      </c>
      <c r="L61" s="80"/>
      <c r="M61" s="80"/>
      <c r="N61" s="80"/>
      <c r="O61" s="80"/>
      <c r="P61" s="80"/>
      <c r="Q61" s="80"/>
      <c r="R61" s="80"/>
      <c r="S61" s="80"/>
      <c r="T61" s="80">
        <f t="shared" ref="T61:Z61" si="181">T60-contact_verhoogd</f>
        <v>50</v>
      </c>
      <c r="U61" s="80">
        <f t="shared" si="181"/>
        <v>50</v>
      </c>
      <c r="V61" s="80">
        <f t="shared" si="181"/>
        <v>45</v>
      </c>
      <c r="W61" s="80">
        <f t="shared" si="181"/>
        <v>50</v>
      </c>
      <c r="X61" s="80">
        <f t="shared" ref="X61" si="182">X60-contact_verhoogd</f>
        <v>45</v>
      </c>
      <c r="Y61" s="290">
        <f t="shared" si="181"/>
        <v>45</v>
      </c>
      <c r="Z61" s="296">
        <f t="shared" si="181"/>
        <v>45</v>
      </c>
      <c r="AA61" s="33"/>
      <c r="AB61" s="80">
        <f>AB60-contact_verhoogd</f>
        <v>55</v>
      </c>
      <c r="AC61" s="80">
        <f>AC60-contact_verhoogd</f>
        <v>50</v>
      </c>
      <c r="AD61" s="80">
        <f>AD60-contact_verhoogd</f>
        <v>50</v>
      </c>
      <c r="AE61" s="80">
        <f>AE60-contact_verhoogd</f>
        <v>50</v>
      </c>
      <c r="AF61" s="33"/>
      <c r="AG61" s="80">
        <f>AG60-contact_verhoogd</f>
        <v>55</v>
      </c>
      <c r="AH61" s="80">
        <f>AH60-contact_verhoogd</f>
        <v>50</v>
      </c>
      <c r="AI61" s="33"/>
      <c r="AJ61" s="80">
        <f t="shared" ref="AJ61:AR61" si="183">AJ60-contact_verhoogd</f>
        <v>50</v>
      </c>
      <c r="AK61" s="80">
        <f t="shared" si="183"/>
        <v>50</v>
      </c>
      <c r="AL61" s="80">
        <f t="shared" si="183"/>
        <v>50</v>
      </c>
      <c r="AM61" s="80">
        <f t="shared" si="183"/>
        <v>55</v>
      </c>
      <c r="AN61" s="80">
        <f t="shared" si="183"/>
        <v>55</v>
      </c>
      <c r="AO61" s="80">
        <f t="shared" si="183"/>
        <v>45</v>
      </c>
      <c r="AP61" s="80">
        <f t="shared" si="183"/>
        <v>55</v>
      </c>
      <c r="AQ61" s="80">
        <f t="shared" si="183"/>
        <v>55</v>
      </c>
      <c r="AR61" s="80">
        <f t="shared" si="183"/>
        <v>50</v>
      </c>
      <c r="AW61" s="80">
        <f>AW60-contact_verhoogd</f>
        <v>45</v>
      </c>
      <c r="AY61" s="80">
        <f>AY60-contact_verhoogd</f>
        <v>55</v>
      </c>
    </row>
    <row r="62" spans="1:53" s="323" customFormat="1">
      <c r="A62" s="5"/>
      <c r="B62" s="359" t="s">
        <v>95</v>
      </c>
      <c r="C62" s="329" t="str">
        <f>VLOOKUP(B62,lokalentabel,4,FALSE)</f>
        <v>normaal</v>
      </c>
      <c r="D62" s="310"/>
      <c r="E62" s="310"/>
      <c r="F62" s="6">
        <f t="shared" ref="F62:Q62" si="184">VLOOKUP(F$5,kruis_contact,MATCH($C62,contact_zendlokaal,0)+1,FALSE)</f>
        <v>60</v>
      </c>
      <c r="G62" s="6">
        <f t="shared" si="184"/>
        <v>60</v>
      </c>
      <c r="H62" s="6">
        <f t="shared" si="184"/>
        <v>55</v>
      </c>
      <c r="I62" s="6">
        <f t="shared" si="184"/>
        <v>55</v>
      </c>
      <c r="J62" s="6">
        <f t="shared" si="184"/>
        <v>50</v>
      </c>
      <c r="K62" s="6">
        <f t="shared" si="184"/>
        <v>60</v>
      </c>
      <c r="L62" s="6" t="str">
        <f t="shared" si="184"/>
        <v>geen eis</v>
      </c>
      <c r="M62" s="6" t="str">
        <f t="shared" si="184"/>
        <v>geen eis</v>
      </c>
      <c r="N62" s="6" t="str">
        <f t="shared" si="184"/>
        <v>geen eis</v>
      </c>
      <c r="O62" s="6" t="str">
        <f t="shared" si="184"/>
        <v>geen eis</v>
      </c>
      <c r="P62" s="6" t="str">
        <f t="shared" si="184"/>
        <v>geen eis</v>
      </c>
      <c r="Q62" s="6" t="str">
        <f t="shared" si="184"/>
        <v>geen eis</v>
      </c>
      <c r="R62" s="6"/>
      <c r="S62" s="6"/>
      <c r="T62" s="6">
        <f t="shared" ref="T62:AS62" si="185">VLOOKUP(T$5,kruis_contact,MATCH($C62,contact_zendlokaal,0)+1,FALSE)</f>
        <v>55</v>
      </c>
      <c r="U62" s="6">
        <f t="shared" si="185"/>
        <v>55</v>
      </c>
      <c r="V62" s="6">
        <f t="shared" si="185"/>
        <v>50</v>
      </c>
      <c r="W62" s="6">
        <f t="shared" si="185"/>
        <v>55</v>
      </c>
      <c r="X62" s="6">
        <f t="shared" si="185"/>
        <v>50</v>
      </c>
      <c r="Y62" s="293">
        <f t="shared" si="185"/>
        <v>50</v>
      </c>
      <c r="Z62" s="322">
        <f t="shared" si="185"/>
        <v>50</v>
      </c>
      <c r="AA62" s="6" t="str">
        <f t="shared" si="185"/>
        <v>geen eis</v>
      </c>
      <c r="AB62" s="6">
        <f t="shared" si="185"/>
        <v>60</v>
      </c>
      <c r="AC62" s="6">
        <f t="shared" si="185"/>
        <v>55</v>
      </c>
      <c r="AD62" s="6">
        <f t="shared" si="185"/>
        <v>55</v>
      </c>
      <c r="AE62" s="6">
        <f t="shared" si="185"/>
        <v>55</v>
      </c>
      <c r="AF62" s="6" t="str">
        <f t="shared" si="185"/>
        <v>geen eis</v>
      </c>
      <c r="AG62" s="6">
        <f t="shared" si="185"/>
        <v>60</v>
      </c>
      <c r="AH62" s="6">
        <f t="shared" si="185"/>
        <v>55</v>
      </c>
      <c r="AI62" s="6" t="str">
        <f t="shared" si="185"/>
        <v>geen eis</v>
      </c>
      <c r="AJ62" s="6">
        <f t="shared" si="185"/>
        <v>55</v>
      </c>
      <c r="AK62" s="6">
        <f t="shared" si="185"/>
        <v>55</v>
      </c>
      <c r="AL62" s="6">
        <f t="shared" si="185"/>
        <v>55</v>
      </c>
      <c r="AM62" s="6">
        <f t="shared" si="185"/>
        <v>60</v>
      </c>
      <c r="AN62" s="6">
        <f t="shared" si="185"/>
        <v>60</v>
      </c>
      <c r="AO62" s="6">
        <f t="shared" si="185"/>
        <v>50</v>
      </c>
      <c r="AP62" s="6">
        <f t="shared" si="185"/>
        <v>60</v>
      </c>
      <c r="AQ62" s="6">
        <f t="shared" si="185"/>
        <v>60</v>
      </c>
      <c r="AR62" s="6">
        <f t="shared" si="185"/>
        <v>55</v>
      </c>
      <c r="AS62" s="6" t="str">
        <f t="shared" si="185"/>
        <v>geen eis</v>
      </c>
      <c r="AT62" s="6"/>
      <c r="AU62" s="6"/>
      <c r="AV62" s="6" t="str">
        <f t="shared" ref="AV62:BA62" si="186">VLOOKUP(AV$5,kruis_contact,MATCH($C62,contact_zendlokaal,0)+1,FALSE)</f>
        <v>geen eis</v>
      </c>
      <c r="AW62" s="6">
        <f t="shared" si="186"/>
        <v>50</v>
      </c>
      <c r="AX62" s="6" t="str">
        <f t="shared" si="186"/>
        <v>geen eis</v>
      </c>
      <c r="AY62" s="6">
        <f t="shared" si="186"/>
        <v>60</v>
      </c>
      <c r="AZ62" s="6" t="str">
        <f t="shared" si="186"/>
        <v>geen eis</v>
      </c>
      <c r="BA62" s="6" t="str">
        <f t="shared" si="186"/>
        <v>geen eis</v>
      </c>
    </row>
    <row r="63" spans="1:53">
      <c r="A63" s="5"/>
      <c r="B63" s="359"/>
      <c r="C63" s="331"/>
      <c r="D63" s="71"/>
      <c r="E63" s="71"/>
      <c r="F63" s="80">
        <f t="shared" ref="F63:K63" si="187">F62-contact_verhoogd</f>
        <v>55</v>
      </c>
      <c r="G63" s="80">
        <f t="shared" si="187"/>
        <v>55</v>
      </c>
      <c r="H63" s="80">
        <f t="shared" si="187"/>
        <v>50</v>
      </c>
      <c r="I63" s="80">
        <f t="shared" si="187"/>
        <v>50</v>
      </c>
      <c r="J63" s="80">
        <f t="shared" si="187"/>
        <v>45</v>
      </c>
      <c r="K63" s="80">
        <f t="shared" si="187"/>
        <v>55</v>
      </c>
      <c r="L63" s="80"/>
      <c r="M63" s="80"/>
      <c r="N63" s="80"/>
      <c r="O63" s="80"/>
      <c r="P63" s="80"/>
      <c r="Q63" s="80"/>
      <c r="R63" s="80"/>
      <c r="S63" s="80"/>
      <c r="T63" s="80">
        <f t="shared" ref="T63:Z63" si="188">T62-contact_verhoogd</f>
        <v>50</v>
      </c>
      <c r="U63" s="80">
        <f t="shared" si="188"/>
        <v>50</v>
      </c>
      <c r="V63" s="80">
        <f t="shared" si="188"/>
        <v>45</v>
      </c>
      <c r="W63" s="80">
        <f t="shared" si="188"/>
        <v>50</v>
      </c>
      <c r="X63" s="80">
        <f t="shared" ref="X63" si="189">X62-contact_verhoogd</f>
        <v>45</v>
      </c>
      <c r="Y63" s="290">
        <f t="shared" si="188"/>
        <v>45</v>
      </c>
      <c r="Z63" s="296">
        <f t="shared" si="188"/>
        <v>45</v>
      </c>
      <c r="AA63" s="33"/>
      <c r="AB63" s="80">
        <f>AB62-contact_verhoogd</f>
        <v>55</v>
      </c>
      <c r="AC63" s="80">
        <f>AC62-contact_verhoogd</f>
        <v>50</v>
      </c>
      <c r="AD63" s="80">
        <f>AD62-contact_verhoogd</f>
        <v>50</v>
      </c>
      <c r="AE63" s="80">
        <f>AE62-contact_verhoogd</f>
        <v>50</v>
      </c>
      <c r="AF63" s="33"/>
      <c r="AG63" s="80">
        <f>AG62-contact_verhoogd</f>
        <v>55</v>
      </c>
      <c r="AH63" s="80">
        <f>AH62-contact_verhoogd</f>
        <v>50</v>
      </c>
      <c r="AI63" s="33"/>
      <c r="AJ63" s="80">
        <f t="shared" ref="AJ63:AR63" si="190">AJ62-contact_verhoogd</f>
        <v>50</v>
      </c>
      <c r="AK63" s="80">
        <f t="shared" si="190"/>
        <v>50</v>
      </c>
      <c r="AL63" s="80">
        <f t="shared" si="190"/>
        <v>50</v>
      </c>
      <c r="AM63" s="80">
        <f t="shared" si="190"/>
        <v>55</v>
      </c>
      <c r="AN63" s="80">
        <f t="shared" si="190"/>
        <v>55</v>
      </c>
      <c r="AO63" s="80">
        <f t="shared" si="190"/>
        <v>45</v>
      </c>
      <c r="AP63" s="80">
        <f t="shared" si="190"/>
        <v>55</v>
      </c>
      <c r="AQ63" s="80">
        <f t="shared" si="190"/>
        <v>55</v>
      </c>
      <c r="AR63" s="80">
        <f t="shared" si="190"/>
        <v>50</v>
      </c>
      <c r="AW63" s="80">
        <f>AW62-contact_verhoogd</f>
        <v>45</v>
      </c>
      <c r="AY63" s="80">
        <f>AY62-contact_verhoogd</f>
        <v>55</v>
      </c>
    </row>
    <row r="64" spans="1:53" s="323" customFormat="1">
      <c r="A64" s="5"/>
      <c r="B64" s="359" t="s">
        <v>101</v>
      </c>
      <c r="C64" s="329" t="str">
        <f>VLOOKUP(B64,lokalentabel,4,FALSE)</f>
        <v>hoog</v>
      </c>
      <c r="D64" s="310"/>
      <c r="E64" s="310"/>
      <c r="F64" s="6">
        <f t="shared" ref="F64:Q64" si="191">VLOOKUP(F$5,kruis_contact,MATCH($C64,contact_zendlokaal,0)+1,FALSE)</f>
        <v>55</v>
      </c>
      <c r="G64" s="6">
        <f t="shared" si="191"/>
        <v>55</v>
      </c>
      <c r="H64" s="6">
        <f t="shared" si="191"/>
        <v>50</v>
      </c>
      <c r="I64" s="6">
        <f t="shared" si="191"/>
        <v>50</v>
      </c>
      <c r="J64" s="6">
        <f t="shared" si="191"/>
        <v>45</v>
      </c>
      <c r="K64" s="6">
        <f t="shared" si="191"/>
        <v>55</v>
      </c>
      <c r="L64" s="6" t="str">
        <f t="shared" si="191"/>
        <v>geen eis</v>
      </c>
      <c r="M64" s="6" t="str">
        <f t="shared" si="191"/>
        <v>geen eis</v>
      </c>
      <c r="N64" s="6" t="str">
        <f t="shared" si="191"/>
        <v>geen eis</v>
      </c>
      <c r="O64" s="6" t="str">
        <f t="shared" si="191"/>
        <v>geen eis</v>
      </c>
      <c r="P64" s="6" t="str">
        <f t="shared" si="191"/>
        <v>geen eis</v>
      </c>
      <c r="Q64" s="6" t="str">
        <f t="shared" si="191"/>
        <v>geen eis</v>
      </c>
      <c r="R64" s="6"/>
      <c r="S64" s="6"/>
      <c r="T64" s="6">
        <f t="shared" ref="T64:AS64" si="192">VLOOKUP(T$5,kruis_contact,MATCH($C64,contact_zendlokaal,0)+1,FALSE)</f>
        <v>50</v>
      </c>
      <c r="U64" s="6">
        <f t="shared" si="192"/>
        <v>50</v>
      </c>
      <c r="V64" s="6">
        <f t="shared" si="192"/>
        <v>45</v>
      </c>
      <c r="W64" s="6">
        <f t="shared" si="192"/>
        <v>50</v>
      </c>
      <c r="X64" s="6">
        <f t="shared" si="192"/>
        <v>45</v>
      </c>
      <c r="Y64" s="293">
        <f t="shared" si="192"/>
        <v>45</v>
      </c>
      <c r="Z64" s="322">
        <f t="shared" si="192"/>
        <v>45</v>
      </c>
      <c r="AA64" s="6" t="str">
        <f t="shared" si="192"/>
        <v>geen eis</v>
      </c>
      <c r="AB64" s="6">
        <f t="shared" si="192"/>
        <v>55</v>
      </c>
      <c r="AC64" s="6">
        <f t="shared" si="192"/>
        <v>50</v>
      </c>
      <c r="AD64" s="6">
        <f t="shared" si="192"/>
        <v>50</v>
      </c>
      <c r="AE64" s="6">
        <f t="shared" si="192"/>
        <v>50</v>
      </c>
      <c r="AF64" s="6" t="str">
        <f t="shared" si="192"/>
        <v>geen eis</v>
      </c>
      <c r="AG64" s="6">
        <f t="shared" si="192"/>
        <v>55</v>
      </c>
      <c r="AH64" s="6">
        <f t="shared" si="192"/>
        <v>50</v>
      </c>
      <c r="AI64" s="6" t="str">
        <f t="shared" si="192"/>
        <v>geen eis</v>
      </c>
      <c r="AJ64" s="6">
        <f t="shared" si="192"/>
        <v>50</v>
      </c>
      <c r="AK64" s="6">
        <f t="shared" si="192"/>
        <v>50</v>
      </c>
      <c r="AL64" s="6">
        <f t="shared" si="192"/>
        <v>50</v>
      </c>
      <c r="AM64" s="6">
        <f t="shared" si="192"/>
        <v>55</v>
      </c>
      <c r="AN64" s="6">
        <f t="shared" si="192"/>
        <v>55</v>
      </c>
      <c r="AO64" s="6">
        <f t="shared" si="192"/>
        <v>45</v>
      </c>
      <c r="AP64" s="6">
        <f t="shared" si="192"/>
        <v>55</v>
      </c>
      <c r="AQ64" s="6">
        <f t="shared" si="192"/>
        <v>55</v>
      </c>
      <c r="AR64" s="6">
        <f t="shared" si="192"/>
        <v>50</v>
      </c>
      <c r="AS64" s="6" t="str">
        <f t="shared" si="192"/>
        <v>geen eis</v>
      </c>
      <c r="AT64" s="6"/>
      <c r="AU64" s="6"/>
      <c r="AV64" s="6" t="str">
        <f t="shared" ref="AV64:BA64" si="193">VLOOKUP(AV$5,kruis_contact,MATCH($C64,contact_zendlokaal,0)+1,FALSE)</f>
        <v>geen eis</v>
      </c>
      <c r="AW64" s="6">
        <f t="shared" si="193"/>
        <v>45</v>
      </c>
      <c r="AX64" s="6" t="str">
        <f t="shared" si="193"/>
        <v>geen eis</v>
      </c>
      <c r="AY64" s="6">
        <f t="shared" si="193"/>
        <v>55</v>
      </c>
      <c r="AZ64" s="6" t="str">
        <f t="shared" si="193"/>
        <v>geen eis</v>
      </c>
      <c r="BA64" s="6" t="str">
        <f t="shared" si="193"/>
        <v>geen eis</v>
      </c>
    </row>
    <row r="65" spans="1:53">
      <c r="A65" s="5"/>
      <c r="B65" s="359"/>
      <c r="C65" s="331"/>
      <c r="D65" s="71"/>
      <c r="E65" s="71"/>
      <c r="F65" s="80">
        <f t="shared" ref="F65:K65" si="194">F64-contact_verhoogd</f>
        <v>50</v>
      </c>
      <c r="G65" s="80">
        <f t="shared" si="194"/>
        <v>50</v>
      </c>
      <c r="H65" s="80">
        <f t="shared" si="194"/>
        <v>45</v>
      </c>
      <c r="I65" s="80">
        <f t="shared" si="194"/>
        <v>45</v>
      </c>
      <c r="J65" s="80">
        <f t="shared" si="194"/>
        <v>40</v>
      </c>
      <c r="K65" s="80">
        <f t="shared" si="194"/>
        <v>50</v>
      </c>
      <c r="L65" s="80"/>
      <c r="M65" s="80"/>
      <c r="N65" s="80"/>
      <c r="O65" s="80"/>
      <c r="P65" s="80"/>
      <c r="Q65" s="80"/>
      <c r="R65" s="80"/>
      <c r="S65" s="80"/>
      <c r="T65" s="80">
        <f t="shared" ref="T65:Z65" si="195">T64-contact_verhoogd</f>
        <v>45</v>
      </c>
      <c r="U65" s="80">
        <f t="shared" si="195"/>
        <v>45</v>
      </c>
      <c r="V65" s="80">
        <f t="shared" si="195"/>
        <v>40</v>
      </c>
      <c r="W65" s="80">
        <f t="shared" si="195"/>
        <v>45</v>
      </c>
      <c r="X65" s="80">
        <f t="shared" ref="X65" si="196">X64-contact_verhoogd</f>
        <v>40</v>
      </c>
      <c r="Y65" s="290">
        <f t="shared" si="195"/>
        <v>40</v>
      </c>
      <c r="Z65" s="296">
        <f t="shared" si="195"/>
        <v>40</v>
      </c>
      <c r="AA65" s="33"/>
      <c r="AB65" s="80">
        <f>AB64-contact_verhoogd</f>
        <v>50</v>
      </c>
      <c r="AC65" s="80">
        <f>AC64-contact_verhoogd</f>
        <v>45</v>
      </c>
      <c r="AD65" s="80">
        <f>AD64-contact_verhoogd</f>
        <v>45</v>
      </c>
      <c r="AE65" s="80">
        <f>AE64-contact_verhoogd</f>
        <v>45</v>
      </c>
      <c r="AF65" s="33"/>
      <c r="AG65" s="80">
        <f>AG64-contact_verhoogd</f>
        <v>50</v>
      </c>
      <c r="AH65" s="80">
        <f>AH64-contact_verhoogd</f>
        <v>45</v>
      </c>
      <c r="AI65" s="33"/>
      <c r="AJ65" s="80">
        <f t="shared" ref="AJ65:AR65" si="197">AJ64-contact_verhoogd</f>
        <v>45</v>
      </c>
      <c r="AK65" s="80">
        <f t="shared" si="197"/>
        <v>45</v>
      </c>
      <c r="AL65" s="80">
        <f t="shared" si="197"/>
        <v>45</v>
      </c>
      <c r="AM65" s="80">
        <f t="shared" si="197"/>
        <v>50</v>
      </c>
      <c r="AN65" s="80">
        <f t="shared" si="197"/>
        <v>50</v>
      </c>
      <c r="AO65" s="80">
        <f t="shared" si="197"/>
        <v>40</v>
      </c>
      <c r="AP65" s="80">
        <f t="shared" si="197"/>
        <v>50</v>
      </c>
      <c r="AQ65" s="80">
        <f t="shared" si="197"/>
        <v>50</v>
      </c>
      <c r="AR65" s="80">
        <f t="shared" si="197"/>
        <v>45</v>
      </c>
      <c r="AW65" s="80">
        <f>AW64-contact_verhoogd</f>
        <v>40</v>
      </c>
      <c r="AY65" s="80">
        <f>AY64-contact_verhoogd</f>
        <v>50</v>
      </c>
    </row>
    <row r="66" spans="1:53" s="323" customFormat="1">
      <c r="A66" s="5"/>
      <c r="B66" s="359" t="s">
        <v>110</v>
      </c>
      <c r="C66" s="329" t="str">
        <f>VLOOKUP(B66,lokalentabel,4,FALSE)</f>
        <v>hoog</v>
      </c>
      <c r="D66" s="310"/>
      <c r="E66" s="310"/>
      <c r="F66" s="6">
        <f t="shared" ref="F66:Q66" si="198">VLOOKUP(F$5,kruis_contact,MATCH($C66,contact_zendlokaal,0)+1,FALSE)</f>
        <v>55</v>
      </c>
      <c r="G66" s="6">
        <f t="shared" si="198"/>
        <v>55</v>
      </c>
      <c r="H66" s="6">
        <f t="shared" si="198"/>
        <v>50</v>
      </c>
      <c r="I66" s="6">
        <f t="shared" si="198"/>
        <v>50</v>
      </c>
      <c r="J66" s="6">
        <f t="shared" si="198"/>
        <v>45</v>
      </c>
      <c r="K66" s="6">
        <f t="shared" si="198"/>
        <v>55</v>
      </c>
      <c r="L66" s="6" t="str">
        <f t="shared" si="198"/>
        <v>geen eis</v>
      </c>
      <c r="M66" s="6" t="str">
        <f t="shared" si="198"/>
        <v>geen eis</v>
      </c>
      <c r="N66" s="6" t="str">
        <f t="shared" si="198"/>
        <v>geen eis</v>
      </c>
      <c r="O66" s="6" t="str">
        <f t="shared" si="198"/>
        <v>geen eis</v>
      </c>
      <c r="P66" s="6" t="str">
        <f t="shared" si="198"/>
        <v>geen eis</v>
      </c>
      <c r="Q66" s="6" t="str">
        <f t="shared" si="198"/>
        <v>geen eis</v>
      </c>
      <c r="R66" s="6"/>
      <c r="S66" s="6"/>
      <c r="T66" s="6">
        <f t="shared" ref="T66:AS66" si="199">VLOOKUP(T$5,kruis_contact,MATCH($C66,contact_zendlokaal,0)+1,FALSE)</f>
        <v>50</v>
      </c>
      <c r="U66" s="6">
        <f t="shared" si="199"/>
        <v>50</v>
      </c>
      <c r="V66" s="6">
        <f t="shared" si="199"/>
        <v>45</v>
      </c>
      <c r="W66" s="6">
        <f t="shared" si="199"/>
        <v>50</v>
      </c>
      <c r="X66" s="6">
        <f t="shared" si="199"/>
        <v>45</v>
      </c>
      <c r="Y66" s="293">
        <f t="shared" si="199"/>
        <v>45</v>
      </c>
      <c r="Z66" s="322">
        <f t="shared" si="199"/>
        <v>45</v>
      </c>
      <c r="AA66" s="6" t="str">
        <f t="shared" si="199"/>
        <v>geen eis</v>
      </c>
      <c r="AB66" s="6">
        <f t="shared" si="199"/>
        <v>55</v>
      </c>
      <c r="AC66" s="6">
        <f t="shared" si="199"/>
        <v>50</v>
      </c>
      <c r="AD66" s="6">
        <f t="shared" si="199"/>
        <v>50</v>
      </c>
      <c r="AE66" s="6">
        <f t="shared" si="199"/>
        <v>50</v>
      </c>
      <c r="AF66" s="6" t="str">
        <f t="shared" si="199"/>
        <v>geen eis</v>
      </c>
      <c r="AG66" s="6">
        <f t="shared" si="199"/>
        <v>55</v>
      </c>
      <c r="AH66" s="6">
        <f t="shared" si="199"/>
        <v>50</v>
      </c>
      <c r="AI66" s="6" t="str">
        <f t="shared" si="199"/>
        <v>geen eis</v>
      </c>
      <c r="AJ66" s="6">
        <f t="shared" si="199"/>
        <v>50</v>
      </c>
      <c r="AK66" s="6">
        <f t="shared" si="199"/>
        <v>50</v>
      </c>
      <c r="AL66" s="6">
        <f t="shared" si="199"/>
        <v>50</v>
      </c>
      <c r="AM66" s="6">
        <f t="shared" si="199"/>
        <v>55</v>
      </c>
      <c r="AN66" s="6">
        <f t="shared" si="199"/>
        <v>55</v>
      </c>
      <c r="AO66" s="6">
        <f t="shared" si="199"/>
        <v>45</v>
      </c>
      <c r="AP66" s="6">
        <f t="shared" si="199"/>
        <v>55</v>
      </c>
      <c r="AQ66" s="6">
        <f t="shared" si="199"/>
        <v>55</v>
      </c>
      <c r="AR66" s="6">
        <f t="shared" si="199"/>
        <v>50</v>
      </c>
      <c r="AS66" s="6" t="str">
        <f t="shared" si="199"/>
        <v>geen eis</v>
      </c>
      <c r="AT66" s="6"/>
      <c r="AU66" s="6"/>
      <c r="AV66" s="6" t="str">
        <f t="shared" ref="AV66:BA66" si="200">VLOOKUP(AV$5,kruis_contact,MATCH($C66,contact_zendlokaal,0)+1,FALSE)</f>
        <v>geen eis</v>
      </c>
      <c r="AW66" s="6">
        <f t="shared" si="200"/>
        <v>45</v>
      </c>
      <c r="AX66" s="6" t="str">
        <f t="shared" si="200"/>
        <v>geen eis</v>
      </c>
      <c r="AY66" s="6">
        <f t="shared" si="200"/>
        <v>55</v>
      </c>
      <c r="AZ66" s="6" t="str">
        <f t="shared" si="200"/>
        <v>geen eis</v>
      </c>
      <c r="BA66" s="6" t="str">
        <f t="shared" si="200"/>
        <v>geen eis</v>
      </c>
    </row>
    <row r="67" spans="1:53">
      <c r="A67" s="5"/>
      <c r="B67" s="359"/>
      <c r="C67" s="331"/>
      <c r="D67" s="71"/>
      <c r="E67" s="71"/>
      <c r="F67" s="80">
        <f t="shared" ref="F67:K67" si="201">F66-contact_verhoogd</f>
        <v>50</v>
      </c>
      <c r="G67" s="80">
        <f t="shared" si="201"/>
        <v>50</v>
      </c>
      <c r="H67" s="80">
        <f t="shared" si="201"/>
        <v>45</v>
      </c>
      <c r="I67" s="80">
        <f t="shared" si="201"/>
        <v>45</v>
      </c>
      <c r="J67" s="80">
        <f t="shared" si="201"/>
        <v>40</v>
      </c>
      <c r="K67" s="80">
        <f t="shared" si="201"/>
        <v>50</v>
      </c>
      <c r="L67" s="80"/>
      <c r="M67" s="80"/>
      <c r="N67" s="80"/>
      <c r="O67" s="80"/>
      <c r="P67" s="80"/>
      <c r="Q67" s="80"/>
      <c r="R67" s="80"/>
      <c r="S67" s="80"/>
      <c r="T67" s="80">
        <f t="shared" ref="T67:Z67" si="202">T66-contact_verhoogd</f>
        <v>45</v>
      </c>
      <c r="U67" s="80">
        <f t="shared" si="202"/>
        <v>45</v>
      </c>
      <c r="V67" s="80">
        <f t="shared" si="202"/>
        <v>40</v>
      </c>
      <c r="W67" s="80">
        <f t="shared" si="202"/>
        <v>45</v>
      </c>
      <c r="X67" s="80">
        <f t="shared" ref="X67" si="203">X66-contact_verhoogd</f>
        <v>40</v>
      </c>
      <c r="Y67" s="290">
        <f t="shared" si="202"/>
        <v>40</v>
      </c>
      <c r="Z67" s="296">
        <f t="shared" si="202"/>
        <v>40</v>
      </c>
      <c r="AA67" s="33"/>
      <c r="AB67" s="80">
        <f>AB66-contact_verhoogd</f>
        <v>50</v>
      </c>
      <c r="AC67" s="80">
        <f>AC66-contact_verhoogd</f>
        <v>45</v>
      </c>
      <c r="AD67" s="80">
        <f>AD66-contact_verhoogd</f>
        <v>45</v>
      </c>
      <c r="AE67" s="80">
        <f>AE66-contact_verhoogd</f>
        <v>45</v>
      </c>
      <c r="AF67" s="33"/>
      <c r="AG67" s="80">
        <f>AG66-contact_verhoogd</f>
        <v>50</v>
      </c>
      <c r="AH67" s="80">
        <f>AH66-contact_verhoogd</f>
        <v>45</v>
      </c>
      <c r="AI67" s="33"/>
      <c r="AJ67" s="80">
        <f t="shared" ref="AJ67:AR67" si="204">AJ66-contact_verhoogd</f>
        <v>45</v>
      </c>
      <c r="AK67" s="80">
        <f t="shared" si="204"/>
        <v>45</v>
      </c>
      <c r="AL67" s="80">
        <f t="shared" si="204"/>
        <v>45</v>
      </c>
      <c r="AM67" s="80">
        <f t="shared" si="204"/>
        <v>50</v>
      </c>
      <c r="AN67" s="80">
        <f t="shared" si="204"/>
        <v>50</v>
      </c>
      <c r="AO67" s="80">
        <f t="shared" si="204"/>
        <v>40</v>
      </c>
      <c r="AP67" s="80">
        <f t="shared" si="204"/>
        <v>50</v>
      </c>
      <c r="AQ67" s="80">
        <f t="shared" si="204"/>
        <v>50</v>
      </c>
      <c r="AR67" s="80">
        <f t="shared" si="204"/>
        <v>45</v>
      </c>
      <c r="AW67" s="80">
        <f>AW66-contact_verhoogd</f>
        <v>40</v>
      </c>
      <c r="AY67" s="80">
        <f>AY66-contact_verhoogd</f>
        <v>50</v>
      </c>
    </row>
    <row r="68" spans="1:53" s="323" customFormat="1">
      <c r="A68" s="5"/>
      <c r="B68" s="359" t="s">
        <v>125</v>
      </c>
      <c r="C68" s="329" t="str">
        <f>VLOOKUP(B68,lokalentabel,4,FALSE)</f>
        <v>laag</v>
      </c>
      <c r="D68" s="310"/>
      <c r="E68" s="310"/>
      <c r="F68" s="6">
        <f t="shared" ref="F68:Q68" si="205">VLOOKUP(F$5,kruis_contact,MATCH($C68,contact_zendlokaal,0)+1,FALSE)</f>
        <v>65</v>
      </c>
      <c r="G68" s="6">
        <f t="shared" si="205"/>
        <v>65</v>
      </c>
      <c r="H68" s="6">
        <f t="shared" si="205"/>
        <v>60</v>
      </c>
      <c r="I68" s="6">
        <f t="shared" si="205"/>
        <v>60</v>
      </c>
      <c r="J68" s="6">
        <f t="shared" si="205"/>
        <v>55</v>
      </c>
      <c r="K68" s="6">
        <f t="shared" si="205"/>
        <v>65</v>
      </c>
      <c r="L68" s="6" t="str">
        <f t="shared" si="205"/>
        <v>geen eis</v>
      </c>
      <c r="M68" s="6" t="str">
        <f t="shared" si="205"/>
        <v>geen eis</v>
      </c>
      <c r="N68" s="6" t="str">
        <f t="shared" si="205"/>
        <v>geen eis</v>
      </c>
      <c r="O68" s="6" t="str">
        <f t="shared" si="205"/>
        <v>geen eis</v>
      </c>
      <c r="P68" s="6" t="str">
        <f t="shared" si="205"/>
        <v>geen eis</v>
      </c>
      <c r="Q68" s="6" t="str">
        <f t="shared" si="205"/>
        <v>geen eis</v>
      </c>
      <c r="R68" s="6"/>
      <c r="S68" s="6"/>
      <c r="T68" s="6">
        <f t="shared" ref="T68:AS68" si="206">VLOOKUP(T$5,kruis_contact,MATCH($C68,contact_zendlokaal,0)+1,FALSE)</f>
        <v>60</v>
      </c>
      <c r="U68" s="6">
        <f t="shared" si="206"/>
        <v>60</v>
      </c>
      <c r="V68" s="6">
        <f t="shared" si="206"/>
        <v>55</v>
      </c>
      <c r="W68" s="6">
        <f t="shared" si="206"/>
        <v>60</v>
      </c>
      <c r="X68" s="6">
        <f t="shared" si="206"/>
        <v>55</v>
      </c>
      <c r="Y68" s="293">
        <f t="shared" si="206"/>
        <v>55</v>
      </c>
      <c r="Z68" s="322">
        <f t="shared" si="206"/>
        <v>55</v>
      </c>
      <c r="AA68" s="6" t="str">
        <f t="shared" si="206"/>
        <v>geen eis</v>
      </c>
      <c r="AB68" s="6">
        <f t="shared" si="206"/>
        <v>65</v>
      </c>
      <c r="AC68" s="6">
        <f t="shared" si="206"/>
        <v>60</v>
      </c>
      <c r="AD68" s="6">
        <f t="shared" si="206"/>
        <v>60</v>
      </c>
      <c r="AE68" s="6">
        <f t="shared" si="206"/>
        <v>60</v>
      </c>
      <c r="AF68" s="6" t="str">
        <f t="shared" si="206"/>
        <v>geen eis</v>
      </c>
      <c r="AG68" s="6">
        <f t="shared" si="206"/>
        <v>65</v>
      </c>
      <c r="AH68" s="6">
        <f t="shared" si="206"/>
        <v>60</v>
      </c>
      <c r="AI68" s="6" t="str">
        <f t="shared" si="206"/>
        <v>geen eis</v>
      </c>
      <c r="AJ68" s="6">
        <f t="shared" si="206"/>
        <v>60</v>
      </c>
      <c r="AK68" s="6">
        <f t="shared" si="206"/>
        <v>60</v>
      </c>
      <c r="AL68" s="6">
        <f t="shared" si="206"/>
        <v>60</v>
      </c>
      <c r="AM68" s="6">
        <f t="shared" si="206"/>
        <v>65</v>
      </c>
      <c r="AN68" s="6">
        <f t="shared" si="206"/>
        <v>65</v>
      </c>
      <c r="AO68" s="6">
        <f t="shared" si="206"/>
        <v>55</v>
      </c>
      <c r="AP68" s="6">
        <f t="shared" si="206"/>
        <v>65</v>
      </c>
      <c r="AQ68" s="6">
        <f t="shared" si="206"/>
        <v>65</v>
      </c>
      <c r="AR68" s="6">
        <f t="shared" si="206"/>
        <v>60</v>
      </c>
      <c r="AS68" s="6" t="str">
        <f t="shared" si="206"/>
        <v>geen eis</v>
      </c>
      <c r="AT68" s="6"/>
      <c r="AU68" s="6"/>
      <c r="AV68" s="6" t="str">
        <f t="shared" ref="AV68:BA68" si="207">VLOOKUP(AV$5,kruis_contact,MATCH($C68,contact_zendlokaal,0)+1,FALSE)</f>
        <v>geen eis</v>
      </c>
      <c r="AW68" s="6">
        <f t="shared" si="207"/>
        <v>55</v>
      </c>
      <c r="AX68" s="6" t="str">
        <f t="shared" si="207"/>
        <v>geen eis</v>
      </c>
      <c r="AY68" s="6">
        <f t="shared" si="207"/>
        <v>65</v>
      </c>
      <c r="AZ68" s="6" t="str">
        <f t="shared" si="207"/>
        <v>geen eis</v>
      </c>
      <c r="BA68" s="6" t="str">
        <f t="shared" si="207"/>
        <v>geen eis</v>
      </c>
    </row>
    <row r="69" spans="1:53">
      <c r="A69" s="5"/>
      <c r="B69" s="359"/>
      <c r="C69" s="331"/>
      <c r="D69" s="71"/>
      <c r="E69" s="71"/>
      <c r="F69" s="80">
        <f t="shared" ref="F69:K69" si="208">F68-contact_verhoogd</f>
        <v>60</v>
      </c>
      <c r="G69" s="80">
        <f t="shared" si="208"/>
        <v>60</v>
      </c>
      <c r="H69" s="80">
        <f t="shared" si="208"/>
        <v>55</v>
      </c>
      <c r="I69" s="80">
        <f t="shared" si="208"/>
        <v>55</v>
      </c>
      <c r="J69" s="80">
        <f t="shared" si="208"/>
        <v>50</v>
      </c>
      <c r="K69" s="80">
        <f t="shared" si="208"/>
        <v>60</v>
      </c>
      <c r="L69" s="80"/>
      <c r="M69" s="80"/>
      <c r="N69" s="80"/>
      <c r="O69" s="80"/>
      <c r="P69" s="80"/>
      <c r="Q69" s="80"/>
      <c r="R69" s="80"/>
      <c r="S69" s="80"/>
      <c r="T69" s="80">
        <f t="shared" ref="T69:Z69" si="209">T68-contact_verhoogd</f>
        <v>55</v>
      </c>
      <c r="U69" s="80">
        <f t="shared" si="209"/>
        <v>55</v>
      </c>
      <c r="V69" s="80">
        <f t="shared" si="209"/>
        <v>50</v>
      </c>
      <c r="W69" s="80">
        <f t="shared" si="209"/>
        <v>55</v>
      </c>
      <c r="X69" s="80">
        <f t="shared" ref="X69" si="210">X68-contact_verhoogd</f>
        <v>50</v>
      </c>
      <c r="Y69" s="290">
        <f t="shared" si="209"/>
        <v>50</v>
      </c>
      <c r="Z69" s="296">
        <f t="shared" si="209"/>
        <v>50</v>
      </c>
      <c r="AA69" s="33"/>
      <c r="AB69" s="80">
        <f>AB68-contact_verhoogd</f>
        <v>60</v>
      </c>
      <c r="AC69" s="80">
        <f>AC68-contact_verhoogd</f>
        <v>55</v>
      </c>
      <c r="AD69" s="80">
        <f>AD68-contact_verhoogd</f>
        <v>55</v>
      </c>
      <c r="AE69" s="80">
        <f>AE68-contact_verhoogd</f>
        <v>55</v>
      </c>
      <c r="AF69" s="33"/>
      <c r="AG69" s="80">
        <f>AG68-contact_verhoogd</f>
        <v>60</v>
      </c>
      <c r="AH69" s="80">
        <f>AH68-contact_verhoogd</f>
        <v>55</v>
      </c>
      <c r="AI69" s="33"/>
      <c r="AJ69" s="80">
        <f t="shared" ref="AJ69:AR69" si="211">AJ68-contact_verhoogd</f>
        <v>55</v>
      </c>
      <c r="AK69" s="80">
        <f t="shared" si="211"/>
        <v>55</v>
      </c>
      <c r="AL69" s="80">
        <f t="shared" si="211"/>
        <v>55</v>
      </c>
      <c r="AM69" s="80">
        <f t="shared" si="211"/>
        <v>60</v>
      </c>
      <c r="AN69" s="80">
        <f t="shared" si="211"/>
        <v>60</v>
      </c>
      <c r="AO69" s="80">
        <f t="shared" si="211"/>
        <v>50</v>
      </c>
      <c r="AP69" s="80">
        <f t="shared" si="211"/>
        <v>60</v>
      </c>
      <c r="AQ69" s="80">
        <f t="shared" si="211"/>
        <v>60</v>
      </c>
      <c r="AR69" s="80">
        <f t="shared" si="211"/>
        <v>55</v>
      </c>
      <c r="AW69" s="80">
        <f>AW68-contact_verhoogd</f>
        <v>50</v>
      </c>
      <c r="AY69" s="80">
        <f>AY68-contact_verhoogd</f>
        <v>60</v>
      </c>
    </row>
    <row r="70" spans="1:53" s="323" customFormat="1">
      <c r="A70" s="5"/>
      <c r="B70" s="360" t="s">
        <v>36</v>
      </c>
      <c r="C70" s="329" t="str">
        <f>VLOOKUP(B70,lokalentabel,4,FALSE)</f>
        <v>hoog</v>
      </c>
      <c r="D70" s="311"/>
      <c r="E70" s="311"/>
      <c r="F70" s="6">
        <f t="shared" ref="F70:J70" si="212">VLOOKUP(F$5,kruis_contact,MATCH($C70,contact_zendlokaal,0)+1,FALSE)</f>
        <v>55</v>
      </c>
      <c r="G70" s="6">
        <f t="shared" si="212"/>
        <v>55</v>
      </c>
      <c r="H70" s="6">
        <f t="shared" si="212"/>
        <v>50</v>
      </c>
      <c r="I70" s="6">
        <f t="shared" si="212"/>
        <v>50</v>
      </c>
      <c r="J70" s="6">
        <f t="shared" si="212"/>
        <v>45</v>
      </c>
      <c r="K70" s="6">
        <f t="shared" ref="K70:Q70" si="213">VLOOKUP(K$5,kruis_contact,MATCH($C70,contact_zendlokaal,0)+1,FALSE)</f>
        <v>55</v>
      </c>
      <c r="L70" s="6" t="str">
        <f t="shared" si="213"/>
        <v>geen eis</v>
      </c>
      <c r="M70" s="6" t="str">
        <f t="shared" si="213"/>
        <v>geen eis</v>
      </c>
      <c r="N70" s="6" t="str">
        <f t="shared" si="213"/>
        <v>geen eis</v>
      </c>
      <c r="O70" s="6" t="str">
        <f t="shared" si="213"/>
        <v>geen eis</v>
      </c>
      <c r="P70" s="6" t="str">
        <f t="shared" si="213"/>
        <v>geen eis</v>
      </c>
      <c r="Q70" s="6" t="str">
        <f t="shared" si="213"/>
        <v>geen eis</v>
      </c>
      <c r="R70" s="6"/>
      <c r="S70" s="6"/>
      <c r="T70" s="6">
        <f>VLOOKUP(T$5,kruis_contact,MATCH($C70,contact_zendlokaal,0)+1,FALSE)</f>
        <v>50</v>
      </c>
      <c r="U70" s="6">
        <f>VLOOKUP(U$5,kruis_contact,MATCH($C70,contact_zendlokaal,0)+1,FALSE)</f>
        <v>50</v>
      </c>
      <c r="V70" s="6">
        <f>VLOOKUP(V$5,kruis_contact,MATCH($C70,contact_zendlokaal,0)+1,FALSE)</f>
        <v>45</v>
      </c>
      <c r="W70" s="6">
        <f>VLOOKUP(W$5,kruis_contact,MATCH($C70,contact_zendlokaal,0)+1,FALSE)</f>
        <v>50</v>
      </c>
      <c r="X70" s="6">
        <f>VLOOKUP(X$5,kruis_contact,MATCH($C70,contact_zendlokaal,0)+1,FALSE)</f>
        <v>45</v>
      </c>
      <c r="Y70" s="292">
        <v>45</v>
      </c>
      <c r="Z70" s="298">
        <v>45</v>
      </c>
      <c r="AA70" s="6" t="str">
        <f>VLOOKUP(AA$5,kruis_contact,MATCH($C70,contact_zendlokaal,0)+1,FALSE)</f>
        <v>geen eis</v>
      </c>
      <c r="AB70" s="6">
        <f t="shared" ref="AB70:AR70" si="214">VLOOKUP(AB$5,kruis_contact,MATCH($C70,contact_zendlokaal,0)+1,FALSE)</f>
        <v>55</v>
      </c>
      <c r="AC70" s="6">
        <f t="shared" si="214"/>
        <v>50</v>
      </c>
      <c r="AD70" s="6">
        <f t="shared" si="214"/>
        <v>50</v>
      </c>
      <c r="AE70" s="6">
        <f t="shared" si="214"/>
        <v>50</v>
      </c>
      <c r="AF70" s="6" t="str">
        <f t="shared" si="214"/>
        <v>geen eis</v>
      </c>
      <c r="AG70" s="6">
        <f t="shared" si="214"/>
        <v>55</v>
      </c>
      <c r="AH70" s="6">
        <f t="shared" si="214"/>
        <v>50</v>
      </c>
      <c r="AI70" s="6" t="str">
        <f t="shared" si="214"/>
        <v>geen eis</v>
      </c>
      <c r="AJ70" s="6">
        <f t="shared" si="214"/>
        <v>50</v>
      </c>
      <c r="AK70" s="6">
        <f t="shared" si="214"/>
        <v>50</v>
      </c>
      <c r="AL70" s="6">
        <f t="shared" si="214"/>
        <v>50</v>
      </c>
      <c r="AM70" s="6">
        <f t="shared" si="214"/>
        <v>55</v>
      </c>
      <c r="AN70" s="6">
        <f t="shared" si="214"/>
        <v>55</v>
      </c>
      <c r="AO70" s="6">
        <f t="shared" si="214"/>
        <v>45</v>
      </c>
      <c r="AP70" s="6">
        <f t="shared" si="214"/>
        <v>55</v>
      </c>
      <c r="AQ70" s="6">
        <f t="shared" si="214"/>
        <v>55</v>
      </c>
      <c r="AR70" s="6">
        <f t="shared" si="214"/>
        <v>50</v>
      </c>
      <c r="AS70" s="6" t="str">
        <f>VLOOKUP(AS$5,kruis_contact,MATCH($C70,contact_zendlokaal,0)+1,FALSE)</f>
        <v>geen eis</v>
      </c>
      <c r="AT70" s="6"/>
      <c r="AU70" s="6"/>
      <c r="AV70" s="6" t="str">
        <f>VLOOKUP(AV$5,kruis_contact,MATCH($C70,contact_zendlokaal,0)+1,FALSE)</f>
        <v>geen eis</v>
      </c>
      <c r="AW70" s="6">
        <f t="shared" ref="AW70" si="215">VLOOKUP(AW$5,kruis_contact,MATCH($C70,contact_zendlokaal,0)+1,FALSE)</f>
        <v>45</v>
      </c>
      <c r="AX70" s="6" t="str">
        <f>VLOOKUP(AX$5,kruis_contact,MATCH($C70,contact_zendlokaal,0)+1,FALSE)</f>
        <v>geen eis</v>
      </c>
      <c r="AY70" s="6">
        <f>VLOOKUP(AY$5,kruis_contact,MATCH($C70,contact_zendlokaal,0)+1,FALSE)</f>
        <v>55</v>
      </c>
      <c r="AZ70" s="6" t="str">
        <f>VLOOKUP(AZ$5,kruis_contact,MATCH($C70,contact_zendlokaal,0)+1,FALSE)</f>
        <v>geen eis</v>
      </c>
      <c r="BA70" s="6" t="str">
        <f>VLOOKUP(BA$5,kruis_contact,MATCH($C70,contact_zendlokaal,0)+1,FALSE)</f>
        <v>geen eis</v>
      </c>
    </row>
    <row r="71" spans="1:53">
      <c r="A71" s="5"/>
      <c r="B71" s="360"/>
      <c r="C71" s="330"/>
      <c r="D71" s="30"/>
      <c r="E71" s="30"/>
      <c r="F71" s="80">
        <f t="shared" ref="F71:J71" si="216">F70-contact_verhoogd</f>
        <v>50</v>
      </c>
      <c r="G71" s="80">
        <f t="shared" si="216"/>
        <v>50</v>
      </c>
      <c r="H71" s="80">
        <f t="shared" si="216"/>
        <v>45</v>
      </c>
      <c r="I71" s="80">
        <f t="shared" si="216"/>
        <v>45</v>
      </c>
      <c r="J71" s="80">
        <f t="shared" si="216"/>
        <v>40</v>
      </c>
      <c r="K71" s="80">
        <f>K70-contact_verhoogd</f>
        <v>50</v>
      </c>
      <c r="L71" s="80"/>
      <c r="M71" s="80"/>
      <c r="N71" s="80"/>
      <c r="O71" s="80"/>
      <c r="P71" s="80"/>
      <c r="Q71" s="80"/>
      <c r="R71" s="80"/>
      <c r="S71" s="80"/>
      <c r="T71" s="80">
        <f>T70-contact_verhoogd</f>
        <v>45</v>
      </c>
      <c r="U71" s="80">
        <f>U70-contact_verhoogd</f>
        <v>45</v>
      </c>
      <c r="V71" s="80">
        <f>V70-contact_verhoogd</f>
        <v>40</v>
      </c>
      <c r="W71" s="80">
        <f>W70-contact_verhoogd</f>
        <v>45</v>
      </c>
      <c r="X71" s="80">
        <f>X70-contact_verhoogd</f>
        <v>40</v>
      </c>
      <c r="Y71" s="291">
        <v>40</v>
      </c>
      <c r="Z71" s="297">
        <v>40</v>
      </c>
      <c r="AA71" s="33"/>
      <c r="AB71" s="80">
        <f>AB70-contact_verhoogd</f>
        <v>50</v>
      </c>
      <c r="AC71" s="80">
        <f>AC70-contact_verhoogd</f>
        <v>45</v>
      </c>
      <c r="AD71" s="80">
        <f>AD70-contact_verhoogd</f>
        <v>45</v>
      </c>
      <c r="AE71" s="80">
        <f>AE70-contact_verhoogd</f>
        <v>45</v>
      </c>
      <c r="AF71" s="33"/>
      <c r="AG71" s="80">
        <f>AG70-contact_verhoogd</f>
        <v>50</v>
      </c>
      <c r="AH71" s="80">
        <f>AH70-contact_verhoogd</f>
        <v>45</v>
      </c>
      <c r="AI71" s="33"/>
      <c r="AJ71" s="80">
        <f t="shared" ref="AJ71:AR71" si="217">AJ70-contact_verhoogd</f>
        <v>45</v>
      </c>
      <c r="AK71" s="80">
        <f t="shared" si="217"/>
        <v>45</v>
      </c>
      <c r="AL71" s="80">
        <f t="shared" si="217"/>
        <v>45</v>
      </c>
      <c r="AM71" s="80">
        <f t="shared" si="217"/>
        <v>50</v>
      </c>
      <c r="AN71" s="80">
        <f t="shared" si="217"/>
        <v>50</v>
      </c>
      <c r="AO71" s="80">
        <f t="shared" si="217"/>
        <v>40</v>
      </c>
      <c r="AP71" s="80">
        <f t="shared" si="217"/>
        <v>50</v>
      </c>
      <c r="AQ71" s="80">
        <f t="shared" si="217"/>
        <v>50</v>
      </c>
      <c r="AR71" s="80">
        <f t="shared" si="217"/>
        <v>45</v>
      </c>
      <c r="AW71" s="80">
        <f>AW70-contact_verhoogd</f>
        <v>40</v>
      </c>
      <c r="AY71" s="80">
        <f>AY70-contact_verhoogd</f>
        <v>50</v>
      </c>
    </row>
    <row r="72" spans="1:53" s="323" customFormat="1">
      <c r="A72" s="5"/>
      <c r="B72" s="360" t="s">
        <v>37</v>
      </c>
      <c r="C72" s="329" t="str">
        <f>VLOOKUP(B72,lokalentabel,4,FALSE)</f>
        <v>hoog</v>
      </c>
      <c r="D72" s="311"/>
      <c r="E72" s="311"/>
      <c r="F72" s="6">
        <f t="shared" ref="F72:J72" si="218">VLOOKUP(F$5,kruis_contact,MATCH($C72,contact_zendlokaal,0)+1,FALSE)</f>
        <v>55</v>
      </c>
      <c r="G72" s="6">
        <f t="shared" si="218"/>
        <v>55</v>
      </c>
      <c r="H72" s="6">
        <f t="shared" si="218"/>
        <v>50</v>
      </c>
      <c r="I72" s="6">
        <f t="shared" si="218"/>
        <v>50</v>
      </c>
      <c r="J72" s="6">
        <f t="shared" si="218"/>
        <v>45</v>
      </c>
      <c r="K72" s="6">
        <f t="shared" ref="K72:Q72" si="219">VLOOKUP(K$5,kruis_contact,MATCH($C72,contact_zendlokaal,0)+1,FALSE)</f>
        <v>55</v>
      </c>
      <c r="L72" s="6" t="str">
        <f t="shared" si="219"/>
        <v>geen eis</v>
      </c>
      <c r="M72" s="6" t="str">
        <f t="shared" si="219"/>
        <v>geen eis</v>
      </c>
      <c r="N72" s="6" t="str">
        <f t="shared" si="219"/>
        <v>geen eis</v>
      </c>
      <c r="O72" s="6" t="str">
        <f t="shared" si="219"/>
        <v>geen eis</v>
      </c>
      <c r="P72" s="6" t="str">
        <f t="shared" si="219"/>
        <v>geen eis</v>
      </c>
      <c r="Q72" s="6" t="str">
        <f t="shared" si="219"/>
        <v>geen eis</v>
      </c>
      <c r="R72" s="6"/>
      <c r="S72" s="6"/>
      <c r="T72" s="6">
        <f>VLOOKUP(T$5,kruis_contact,MATCH($C72,contact_zendlokaal,0)+1,FALSE)</f>
        <v>50</v>
      </c>
      <c r="U72" s="6">
        <f>VLOOKUP(U$5,kruis_contact,MATCH($C72,contact_zendlokaal,0)+1,FALSE)</f>
        <v>50</v>
      </c>
      <c r="V72" s="6">
        <f>VLOOKUP(V$5,kruis_contact,MATCH($C72,contact_zendlokaal,0)+1,FALSE)</f>
        <v>45</v>
      </c>
      <c r="W72" s="6">
        <f>VLOOKUP(W$5,kruis_contact,MATCH($C72,contact_zendlokaal,0)+1,FALSE)</f>
        <v>50</v>
      </c>
      <c r="X72" s="6">
        <f>VLOOKUP(X$5,kruis_contact,MATCH($C72,contact_zendlokaal,0)+1,FALSE)</f>
        <v>45</v>
      </c>
      <c r="Y72" s="292" t="s">
        <v>46</v>
      </c>
      <c r="Z72" s="298" t="s">
        <v>46</v>
      </c>
      <c r="AA72" s="6" t="str">
        <f>VLOOKUP(AA$5,kruis_contact,MATCH($C72,contact_zendlokaal,0)+1,FALSE)</f>
        <v>geen eis</v>
      </c>
      <c r="AB72" s="6">
        <f t="shared" ref="AB72:AR72" si="220">VLOOKUP(AB$5,kruis_contact,MATCH($C72,contact_zendlokaal,0)+1,FALSE)</f>
        <v>55</v>
      </c>
      <c r="AC72" s="6">
        <f t="shared" si="220"/>
        <v>50</v>
      </c>
      <c r="AD72" s="6">
        <f t="shared" si="220"/>
        <v>50</v>
      </c>
      <c r="AE72" s="6">
        <f t="shared" si="220"/>
        <v>50</v>
      </c>
      <c r="AF72" s="6" t="str">
        <f t="shared" si="220"/>
        <v>geen eis</v>
      </c>
      <c r="AG72" s="6">
        <f t="shared" si="220"/>
        <v>55</v>
      </c>
      <c r="AH72" s="6">
        <f t="shared" si="220"/>
        <v>50</v>
      </c>
      <c r="AI72" s="6" t="str">
        <f t="shared" si="220"/>
        <v>geen eis</v>
      </c>
      <c r="AJ72" s="6">
        <f t="shared" si="220"/>
        <v>50</v>
      </c>
      <c r="AK72" s="6">
        <f t="shared" si="220"/>
        <v>50</v>
      </c>
      <c r="AL72" s="6">
        <f t="shared" si="220"/>
        <v>50</v>
      </c>
      <c r="AM72" s="6">
        <f t="shared" si="220"/>
        <v>55</v>
      </c>
      <c r="AN72" s="6">
        <f t="shared" si="220"/>
        <v>55</v>
      </c>
      <c r="AO72" s="6">
        <f t="shared" si="220"/>
        <v>45</v>
      </c>
      <c r="AP72" s="6">
        <f t="shared" si="220"/>
        <v>55</v>
      </c>
      <c r="AQ72" s="6">
        <f t="shared" si="220"/>
        <v>55</v>
      </c>
      <c r="AR72" s="6">
        <f t="shared" si="220"/>
        <v>50</v>
      </c>
      <c r="AS72" s="6" t="str">
        <f>VLOOKUP(AS$5,kruis_contact,MATCH($C72,contact_zendlokaal,0)+1,FALSE)</f>
        <v>geen eis</v>
      </c>
      <c r="AT72" s="6"/>
      <c r="AU72" s="6"/>
      <c r="AV72" s="6" t="str">
        <f>VLOOKUP(AV$5,kruis_contact,MATCH($C72,contact_zendlokaal,0)+1,FALSE)</f>
        <v>geen eis</v>
      </c>
      <c r="AW72" s="298" t="s">
        <v>46</v>
      </c>
      <c r="AX72" s="6" t="str">
        <f>VLOOKUP(AX$5,kruis_contact,MATCH($C72,contact_zendlokaal,0)+1,FALSE)</f>
        <v>geen eis</v>
      </c>
      <c r="AY72" s="6">
        <f>VLOOKUP(AY$5,kruis_contact,MATCH($C72,contact_zendlokaal,0)+1,FALSE)</f>
        <v>55</v>
      </c>
      <c r="AZ72" s="6" t="str">
        <f>VLOOKUP(AZ$5,kruis_contact,MATCH($C72,contact_zendlokaal,0)+1,FALSE)</f>
        <v>geen eis</v>
      </c>
      <c r="BA72" s="6" t="str">
        <f>VLOOKUP(BA$5,kruis_contact,MATCH($C72,contact_zendlokaal,0)+1,FALSE)</f>
        <v>geen eis</v>
      </c>
    </row>
    <row r="73" spans="1:53">
      <c r="A73" s="5"/>
      <c r="B73" s="360"/>
      <c r="C73" s="330"/>
      <c r="D73" s="30"/>
      <c r="E73" s="30"/>
      <c r="F73" s="80">
        <f t="shared" ref="F73:J73" si="221">F72-contact_verhoogd</f>
        <v>50</v>
      </c>
      <c r="G73" s="80">
        <f t="shared" si="221"/>
        <v>50</v>
      </c>
      <c r="H73" s="80">
        <f t="shared" si="221"/>
        <v>45</v>
      </c>
      <c r="I73" s="80">
        <f t="shared" si="221"/>
        <v>45</v>
      </c>
      <c r="J73" s="80">
        <f t="shared" si="221"/>
        <v>40</v>
      </c>
      <c r="K73" s="80">
        <f>K72-contact_verhoogd</f>
        <v>50</v>
      </c>
      <c r="L73" s="80"/>
      <c r="M73" s="80"/>
      <c r="N73" s="80"/>
      <c r="O73" s="80"/>
      <c r="P73" s="80"/>
      <c r="Q73" s="80"/>
      <c r="R73" s="80"/>
      <c r="S73" s="80"/>
      <c r="T73" s="80">
        <f>T72-contact_verhoogd</f>
        <v>45</v>
      </c>
      <c r="U73" s="80">
        <f>U72-contact_verhoogd</f>
        <v>45</v>
      </c>
      <c r="V73" s="80">
        <f>V72-contact_verhoogd</f>
        <v>40</v>
      </c>
      <c r="W73" s="80">
        <f>W72-contact_verhoogd</f>
        <v>45</v>
      </c>
      <c r="X73" s="80">
        <f>X72-contact_verhoogd</f>
        <v>40</v>
      </c>
      <c r="Y73" s="291" t="s">
        <v>46</v>
      </c>
      <c r="Z73" s="297" t="s">
        <v>46</v>
      </c>
      <c r="AA73" s="33"/>
      <c r="AB73" s="80">
        <f>AB72-contact_verhoogd</f>
        <v>50</v>
      </c>
      <c r="AC73" s="80">
        <f>AC72-contact_verhoogd</f>
        <v>45</v>
      </c>
      <c r="AD73" s="80">
        <f>AD72-contact_verhoogd</f>
        <v>45</v>
      </c>
      <c r="AE73" s="80">
        <f>AE72-contact_verhoogd</f>
        <v>45</v>
      </c>
      <c r="AF73" s="33"/>
      <c r="AG73" s="80">
        <f>AG72-contact_verhoogd</f>
        <v>50</v>
      </c>
      <c r="AH73" s="80">
        <f>AH72-contact_verhoogd</f>
        <v>45</v>
      </c>
      <c r="AI73" s="33"/>
      <c r="AJ73" s="80">
        <f t="shared" ref="AJ73:AR73" si="222">AJ72-contact_verhoogd</f>
        <v>45</v>
      </c>
      <c r="AK73" s="80">
        <f t="shared" si="222"/>
        <v>45</v>
      </c>
      <c r="AL73" s="80">
        <f t="shared" si="222"/>
        <v>45</v>
      </c>
      <c r="AM73" s="80">
        <f t="shared" si="222"/>
        <v>50</v>
      </c>
      <c r="AN73" s="80">
        <f t="shared" si="222"/>
        <v>50</v>
      </c>
      <c r="AO73" s="80">
        <f t="shared" si="222"/>
        <v>40</v>
      </c>
      <c r="AP73" s="80">
        <f t="shared" si="222"/>
        <v>50</v>
      </c>
      <c r="AQ73" s="80">
        <f t="shared" si="222"/>
        <v>50</v>
      </c>
      <c r="AR73" s="80">
        <f t="shared" si="222"/>
        <v>45</v>
      </c>
      <c r="AW73" s="297" t="s">
        <v>46</v>
      </c>
      <c r="AY73" s="80">
        <f>AY72-contact_verhoogd</f>
        <v>50</v>
      </c>
    </row>
    <row r="74" spans="1:53" s="323" customFormat="1">
      <c r="A74" s="1"/>
      <c r="B74" s="360" t="s">
        <v>38</v>
      </c>
      <c r="C74" s="329" t="str">
        <f>VLOOKUP(B74,lokalentabel,4,FALSE)</f>
        <v>zeer hoog</v>
      </c>
      <c r="D74" s="311"/>
      <c r="E74" s="311"/>
      <c r="F74" s="6">
        <f t="shared" ref="F74:J74" si="223">VLOOKUP(F$5,kruis_contact,MATCH($C74,contact_zendlokaal,0)+1,FALSE)</f>
        <v>50</v>
      </c>
      <c r="G74" s="6">
        <f t="shared" si="223"/>
        <v>50</v>
      </c>
      <c r="H74" s="6">
        <f t="shared" si="223"/>
        <v>45</v>
      </c>
      <c r="I74" s="6">
        <f t="shared" si="223"/>
        <v>45</v>
      </c>
      <c r="J74" s="6">
        <f t="shared" si="223"/>
        <v>40</v>
      </c>
      <c r="K74" s="6">
        <f t="shared" ref="K74:Q74" si="224">VLOOKUP(K$5,kruis_contact,MATCH($C74,contact_zendlokaal,0)+1,FALSE)</f>
        <v>50</v>
      </c>
      <c r="L74" s="6">
        <f t="shared" si="224"/>
        <v>65</v>
      </c>
      <c r="M74" s="6">
        <f t="shared" si="224"/>
        <v>65</v>
      </c>
      <c r="N74" s="6">
        <f t="shared" si="224"/>
        <v>65</v>
      </c>
      <c r="O74" s="6">
        <f t="shared" si="224"/>
        <v>65</v>
      </c>
      <c r="P74" s="6">
        <f t="shared" si="224"/>
        <v>65</v>
      </c>
      <c r="Q74" s="6">
        <f t="shared" si="224"/>
        <v>65</v>
      </c>
      <c r="R74" s="6"/>
      <c r="S74" s="6"/>
      <c r="T74" s="6">
        <f t="shared" ref="T74:Y74" si="225">VLOOKUP(T$5,kruis_contact,MATCH($C74,contact_zendlokaal,0)+1,FALSE)</f>
        <v>45</v>
      </c>
      <c r="U74" s="6">
        <f t="shared" si="225"/>
        <v>45</v>
      </c>
      <c r="V74" s="6">
        <f t="shared" si="225"/>
        <v>40</v>
      </c>
      <c r="W74" s="6">
        <f t="shared" si="225"/>
        <v>45</v>
      </c>
      <c r="X74" s="6">
        <f t="shared" si="225"/>
        <v>40</v>
      </c>
      <c r="Y74" s="293">
        <f t="shared" si="225"/>
        <v>40</v>
      </c>
      <c r="Z74" s="298">
        <v>40</v>
      </c>
      <c r="AA74" s="6">
        <f>VLOOKUP(AA$5,kruis_contact,MATCH($C74,contact_zendlokaal,0)+1,FALSE)</f>
        <v>65</v>
      </c>
      <c r="AB74" s="6">
        <f t="shared" ref="AB74:AR74" si="226">VLOOKUP(AB$5,kruis_contact,MATCH($C74,contact_zendlokaal,0)+1,FALSE)</f>
        <v>50</v>
      </c>
      <c r="AC74" s="6">
        <f t="shared" si="226"/>
        <v>45</v>
      </c>
      <c r="AD74" s="6">
        <f t="shared" si="226"/>
        <v>45</v>
      </c>
      <c r="AE74" s="6">
        <f t="shared" si="226"/>
        <v>45</v>
      </c>
      <c r="AF74" s="6">
        <f t="shared" si="226"/>
        <v>65</v>
      </c>
      <c r="AG74" s="6">
        <f t="shared" si="226"/>
        <v>50</v>
      </c>
      <c r="AH74" s="6">
        <f t="shared" si="226"/>
        <v>45</v>
      </c>
      <c r="AI74" s="6">
        <f t="shared" si="226"/>
        <v>65</v>
      </c>
      <c r="AJ74" s="6">
        <f t="shared" si="226"/>
        <v>45</v>
      </c>
      <c r="AK74" s="6">
        <f t="shared" si="226"/>
        <v>45</v>
      </c>
      <c r="AL74" s="6">
        <f t="shared" si="226"/>
        <v>45</v>
      </c>
      <c r="AM74" s="6">
        <f t="shared" si="226"/>
        <v>50</v>
      </c>
      <c r="AN74" s="6">
        <f t="shared" si="226"/>
        <v>50</v>
      </c>
      <c r="AO74" s="6">
        <f t="shared" si="226"/>
        <v>40</v>
      </c>
      <c r="AP74" s="6">
        <f t="shared" si="226"/>
        <v>50</v>
      </c>
      <c r="AQ74" s="6">
        <f t="shared" si="226"/>
        <v>50</v>
      </c>
      <c r="AR74" s="6">
        <f t="shared" si="226"/>
        <v>45</v>
      </c>
      <c r="AS74" s="6">
        <f>VLOOKUP(AS$5,kruis_contact,MATCH($C74,contact_zendlokaal,0)+1,FALSE)</f>
        <v>65</v>
      </c>
      <c r="AT74" s="6"/>
      <c r="AU74" s="6"/>
      <c r="AV74" s="6">
        <f>VLOOKUP(AV$5,kruis_contact,MATCH($C74,contact_zendlokaal,0)+1,FALSE)</f>
        <v>65</v>
      </c>
      <c r="AW74" s="322">
        <f t="shared" ref="AW74" si="227">VLOOKUP(AW$5,kruis_contact,MATCH($C74,contact_zendlokaal,0)+1,FALSE)</f>
        <v>40</v>
      </c>
      <c r="AX74" s="6">
        <f>VLOOKUP(AX$5,kruis_contact,MATCH($C74,contact_zendlokaal,0)+1,FALSE)</f>
        <v>65</v>
      </c>
      <c r="AY74" s="6">
        <f>VLOOKUP(AY$5,kruis_contact,MATCH($C74,contact_zendlokaal,0)+1,FALSE)</f>
        <v>50</v>
      </c>
      <c r="AZ74" s="6">
        <f>VLOOKUP(AZ$5,kruis_contact,MATCH($C74,contact_zendlokaal,0)+1,FALSE)</f>
        <v>65</v>
      </c>
      <c r="BA74" s="6">
        <f>VLOOKUP(BA$5,kruis_contact,MATCH($C74,contact_zendlokaal,0)+1,FALSE)</f>
        <v>65</v>
      </c>
    </row>
    <row r="75" spans="1:53">
      <c r="A75" s="1"/>
      <c r="B75" s="360"/>
      <c r="C75" s="330"/>
      <c r="D75" s="30"/>
      <c r="E75" s="30"/>
      <c r="F75" s="80">
        <f t="shared" ref="F75:J75" si="228">F74-contact_verhoogd</f>
        <v>45</v>
      </c>
      <c r="G75" s="80">
        <f t="shared" si="228"/>
        <v>45</v>
      </c>
      <c r="H75" s="80">
        <f t="shared" si="228"/>
        <v>40</v>
      </c>
      <c r="I75" s="80">
        <f t="shared" si="228"/>
        <v>40</v>
      </c>
      <c r="J75" s="80">
        <f t="shared" si="228"/>
        <v>35</v>
      </c>
      <c r="K75" s="80">
        <f>K74-contact_verhoogd</f>
        <v>45</v>
      </c>
      <c r="L75" s="80"/>
      <c r="M75" s="80"/>
      <c r="N75" s="80"/>
      <c r="O75" s="80"/>
      <c r="P75" s="80"/>
      <c r="Q75" s="80"/>
      <c r="R75" s="80"/>
      <c r="S75" s="80"/>
      <c r="T75" s="80">
        <f t="shared" ref="T75:Y75" si="229">T74-contact_verhoogd</f>
        <v>40</v>
      </c>
      <c r="U75" s="80">
        <f t="shared" si="229"/>
        <v>40</v>
      </c>
      <c r="V75" s="80">
        <f t="shared" si="229"/>
        <v>35</v>
      </c>
      <c r="W75" s="80">
        <f t="shared" si="229"/>
        <v>40</v>
      </c>
      <c r="X75" s="80">
        <f t="shared" si="229"/>
        <v>35</v>
      </c>
      <c r="Y75" s="290">
        <f t="shared" si="229"/>
        <v>35</v>
      </c>
      <c r="Z75" s="297">
        <v>35</v>
      </c>
      <c r="AA75" s="80">
        <f>AA74-contact_verhoogd</f>
        <v>60</v>
      </c>
      <c r="AB75" s="80">
        <f t="shared" ref="AB75" si="230">AB74-contact_verhoogd</f>
        <v>45</v>
      </c>
      <c r="AC75" s="80">
        <f t="shared" ref="AC75:AJ75" si="231">AC74-contact_verhoogd</f>
        <v>40</v>
      </c>
      <c r="AD75" s="80">
        <f t="shared" si="231"/>
        <v>40</v>
      </c>
      <c r="AE75" s="80">
        <f t="shared" si="231"/>
        <v>40</v>
      </c>
      <c r="AF75" s="80">
        <f t="shared" si="231"/>
        <v>60</v>
      </c>
      <c r="AG75" s="80">
        <f t="shared" si="231"/>
        <v>45</v>
      </c>
      <c r="AH75" s="80">
        <f t="shared" si="231"/>
        <v>40</v>
      </c>
      <c r="AI75" s="80">
        <f t="shared" si="231"/>
        <v>60</v>
      </c>
      <c r="AJ75" s="80">
        <f t="shared" si="231"/>
        <v>40</v>
      </c>
      <c r="AK75" s="80">
        <f t="shared" ref="AK75:AR75" si="232">AK74-contact_verhoogd</f>
        <v>40</v>
      </c>
      <c r="AL75" s="80">
        <f t="shared" si="232"/>
        <v>40</v>
      </c>
      <c r="AM75" s="80">
        <f t="shared" si="232"/>
        <v>45</v>
      </c>
      <c r="AN75" s="80">
        <f t="shared" si="232"/>
        <v>45</v>
      </c>
      <c r="AO75" s="80">
        <f t="shared" si="232"/>
        <v>35</v>
      </c>
      <c r="AP75" s="80">
        <f t="shared" si="232"/>
        <v>45</v>
      </c>
      <c r="AQ75" s="80">
        <f t="shared" si="232"/>
        <v>45</v>
      </c>
      <c r="AR75" s="80">
        <f t="shared" si="232"/>
        <v>40</v>
      </c>
      <c r="AS75" s="80">
        <f>AS74-contact_verhoogd</f>
        <v>60</v>
      </c>
      <c r="AV75" s="80">
        <f>AV74-contact_verhoogd</f>
        <v>60</v>
      </c>
      <c r="AW75" s="296">
        <f t="shared" ref="AW75" si="233">AW74-contact_verhoogd</f>
        <v>35</v>
      </c>
      <c r="AX75" s="80">
        <f>AX74-contact_verhoogd</f>
        <v>60</v>
      </c>
      <c r="AY75" s="80">
        <f>AY74-contact_verhoogd</f>
        <v>45</v>
      </c>
      <c r="AZ75" s="80">
        <f>AZ74-contact_verhoogd</f>
        <v>60</v>
      </c>
      <c r="BA75" s="80">
        <f>BA74-contact_verhoogd</f>
        <v>60</v>
      </c>
    </row>
    <row r="76" spans="1:53" s="323" customFormat="1">
      <c r="A76" s="5"/>
      <c r="B76" s="360" t="s">
        <v>39</v>
      </c>
      <c r="C76" s="329" t="str">
        <f>VLOOKUP(B76,lokalentabel,4,FALSE)</f>
        <v>normaal</v>
      </c>
      <c r="D76" s="311"/>
      <c r="E76" s="311"/>
      <c r="F76" s="6">
        <f t="shared" ref="F76:J76" si="234">VLOOKUP(F$5,kruis_contact,MATCH($C76,contact_zendlokaal,0)+1,FALSE)</f>
        <v>60</v>
      </c>
      <c r="G76" s="6">
        <f t="shared" si="234"/>
        <v>60</v>
      </c>
      <c r="H76" s="6">
        <f t="shared" si="234"/>
        <v>55</v>
      </c>
      <c r="I76" s="6">
        <f t="shared" si="234"/>
        <v>55</v>
      </c>
      <c r="J76" s="6">
        <f t="shared" si="234"/>
        <v>50</v>
      </c>
      <c r="K76" s="6">
        <f t="shared" ref="K76:Q76" si="235">VLOOKUP(K$5,kruis_contact,MATCH($C76,contact_zendlokaal,0)+1,FALSE)</f>
        <v>60</v>
      </c>
      <c r="L76" s="6" t="str">
        <f t="shared" si="235"/>
        <v>geen eis</v>
      </c>
      <c r="M76" s="6" t="str">
        <f t="shared" si="235"/>
        <v>geen eis</v>
      </c>
      <c r="N76" s="6" t="str">
        <f t="shared" si="235"/>
        <v>geen eis</v>
      </c>
      <c r="O76" s="6" t="str">
        <f t="shared" si="235"/>
        <v>geen eis</v>
      </c>
      <c r="P76" s="6" t="str">
        <f t="shared" si="235"/>
        <v>geen eis</v>
      </c>
      <c r="Q76" s="6" t="str">
        <f t="shared" si="235"/>
        <v>geen eis</v>
      </c>
      <c r="R76" s="6"/>
      <c r="S76" s="6"/>
      <c r="T76" s="6">
        <f t="shared" ref="T76:Y76" si="236">VLOOKUP(T$5,kruis_contact,MATCH($C76,contact_zendlokaal,0)+1,FALSE)</f>
        <v>55</v>
      </c>
      <c r="U76" s="6">
        <f t="shared" si="236"/>
        <v>55</v>
      </c>
      <c r="V76" s="6">
        <f t="shared" si="236"/>
        <v>50</v>
      </c>
      <c r="W76" s="6">
        <f t="shared" si="236"/>
        <v>55</v>
      </c>
      <c r="X76" s="6">
        <f t="shared" si="236"/>
        <v>50</v>
      </c>
      <c r="Y76" s="293">
        <f t="shared" si="236"/>
        <v>50</v>
      </c>
      <c r="Z76" s="298">
        <v>50</v>
      </c>
      <c r="AA76" s="6" t="str">
        <f>VLOOKUP(AA$5,kruis_contact,MATCH($C76,contact_zendlokaal,0)+1,FALSE)</f>
        <v>geen eis</v>
      </c>
      <c r="AB76" s="6">
        <f t="shared" ref="AB76:AR76" si="237">VLOOKUP(AB$5,kruis_contact,MATCH($C76,contact_zendlokaal,0)+1,FALSE)</f>
        <v>60</v>
      </c>
      <c r="AC76" s="6">
        <f t="shared" si="237"/>
        <v>55</v>
      </c>
      <c r="AD76" s="6">
        <f t="shared" si="237"/>
        <v>55</v>
      </c>
      <c r="AE76" s="6">
        <f t="shared" si="237"/>
        <v>55</v>
      </c>
      <c r="AF76" s="6" t="str">
        <f t="shared" si="237"/>
        <v>geen eis</v>
      </c>
      <c r="AG76" s="6">
        <f t="shared" si="237"/>
        <v>60</v>
      </c>
      <c r="AH76" s="6">
        <f t="shared" si="237"/>
        <v>55</v>
      </c>
      <c r="AI76" s="6" t="str">
        <f t="shared" si="237"/>
        <v>geen eis</v>
      </c>
      <c r="AJ76" s="6">
        <f t="shared" si="237"/>
        <v>55</v>
      </c>
      <c r="AK76" s="6">
        <f t="shared" si="237"/>
        <v>55</v>
      </c>
      <c r="AL76" s="6">
        <f t="shared" si="237"/>
        <v>55</v>
      </c>
      <c r="AM76" s="6">
        <f t="shared" si="237"/>
        <v>60</v>
      </c>
      <c r="AN76" s="6">
        <f t="shared" si="237"/>
        <v>60</v>
      </c>
      <c r="AO76" s="6">
        <f t="shared" si="237"/>
        <v>50</v>
      </c>
      <c r="AP76" s="6">
        <f t="shared" si="237"/>
        <v>60</v>
      </c>
      <c r="AQ76" s="6">
        <f t="shared" si="237"/>
        <v>60</v>
      </c>
      <c r="AR76" s="6">
        <f t="shared" si="237"/>
        <v>55</v>
      </c>
      <c r="AS76" s="6" t="str">
        <f>VLOOKUP(AS$5,kruis_contact,MATCH($C76,contact_zendlokaal,0)+1,FALSE)</f>
        <v>geen eis</v>
      </c>
      <c r="AT76" s="6"/>
      <c r="AU76" s="6"/>
      <c r="AV76" s="6" t="str">
        <f>VLOOKUP(AV$5,kruis_contact,MATCH($C76,contact_zendlokaal,0)+1,FALSE)</f>
        <v>geen eis</v>
      </c>
      <c r="AW76" s="322">
        <f t="shared" ref="AW76" si="238">VLOOKUP(AW$5,kruis_contact,MATCH($C76,contact_zendlokaal,0)+1,FALSE)</f>
        <v>50</v>
      </c>
      <c r="AX76" s="6" t="str">
        <f>VLOOKUP(AX$5,kruis_contact,MATCH($C76,contact_zendlokaal,0)+1,FALSE)</f>
        <v>geen eis</v>
      </c>
      <c r="AY76" s="6">
        <f>VLOOKUP(AY$5,kruis_contact,MATCH($C76,contact_zendlokaal,0)+1,FALSE)</f>
        <v>60</v>
      </c>
      <c r="AZ76" s="6" t="str">
        <f>VLOOKUP(AZ$5,kruis_contact,MATCH($C76,contact_zendlokaal,0)+1,FALSE)</f>
        <v>geen eis</v>
      </c>
      <c r="BA76" s="6" t="str">
        <f>VLOOKUP(BA$5,kruis_contact,MATCH($C76,contact_zendlokaal,0)+1,FALSE)</f>
        <v>geen eis</v>
      </c>
    </row>
    <row r="77" spans="1:53">
      <c r="A77" s="1"/>
      <c r="B77" s="360"/>
      <c r="C77" s="330"/>
      <c r="D77" s="30"/>
      <c r="E77" s="30"/>
      <c r="F77" s="80">
        <f t="shared" ref="F77:J77" si="239">F76-contact_verhoogd</f>
        <v>55</v>
      </c>
      <c r="G77" s="80">
        <f t="shared" si="239"/>
        <v>55</v>
      </c>
      <c r="H77" s="80">
        <f t="shared" si="239"/>
        <v>50</v>
      </c>
      <c r="I77" s="80">
        <f t="shared" si="239"/>
        <v>50</v>
      </c>
      <c r="J77" s="80">
        <f t="shared" si="239"/>
        <v>45</v>
      </c>
      <c r="K77" s="80">
        <f>K76-contact_verhoogd</f>
        <v>55</v>
      </c>
      <c r="L77" s="80"/>
      <c r="M77" s="80"/>
      <c r="N77" s="80"/>
      <c r="O77" s="80"/>
      <c r="P77" s="80"/>
      <c r="Q77" s="80"/>
      <c r="R77" s="80"/>
      <c r="S77" s="80"/>
      <c r="T77" s="80">
        <f t="shared" ref="T77:Y77" si="240">T76-contact_verhoogd</f>
        <v>50</v>
      </c>
      <c r="U77" s="80">
        <f t="shared" si="240"/>
        <v>50</v>
      </c>
      <c r="V77" s="80">
        <f t="shared" si="240"/>
        <v>45</v>
      </c>
      <c r="W77" s="80">
        <f t="shared" si="240"/>
        <v>50</v>
      </c>
      <c r="X77" s="80">
        <f t="shared" si="240"/>
        <v>45</v>
      </c>
      <c r="Y77" s="290">
        <f t="shared" si="240"/>
        <v>45</v>
      </c>
      <c r="Z77" s="297">
        <v>45</v>
      </c>
      <c r="AA77" s="33"/>
      <c r="AB77" s="80">
        <f>AB76-contact_verhoogd</f>
        <v>55</v>
      </c>
      <c r="AC77" s="80">
        <f>AC76-contact_verhoogd</f>
        <v>50</v>
      </c>
      <c r="AD77" s="80">
        <f>AD76-contact_verhoogd</f>
        <v>50</v>
      </c>
      <c r="AE77" s="80">
        <f>AE76-contact_verhoogd</f>
        <v>50</v>
      </c>
      <c r="AF77" s="33"/>
      <c r="AG77" s="80">
        <f>AG76-contact_verhoogd</f>
        <v>55</v>
      </c>
      <c r="AH77" s="80">
        <f>AH76-contact_verhoogd</f>
        <v>50</v>
      </c>
      <c r="AI77" s="33"/>
      <c r="AJ77" s="80">
        <f t="shared" ref="AJ77:AR77" si="241">AJ76-contact_verhoogd</f>
        <v>50</v>
      </c>
      <c r="AK77" s="80">
        <f t="shared" si="241"/>
        <v>50</v>
      </c>
      <c r="AL77" s="80">
        <f t="shared" si="241"/>
        <v>50</v>
      </c>
      <c r="AM77" s="80">
        <f t="shared" si="241"/>
        <v>55</v>
      </c>
      <c r="AN77" s="80">
        <f t="shared" si="241"/>
        <v>55</v>
      </c>
      <c r="AO77" s="80">
        <f t="shared" si="241"/>
        <v>45</v>
      </c>
      <c r="AP77" s="80">
        <f t="shared" si="241"/>
        <v>55</v>
      </c>
      <c r="AQ77" s="80">
        <f t="shared" si="241"/>
        <v>55</v>
      </c>
      <c r="AR77" s="80">
        <f t="shared" si="241"/>
        <v>50</v>
      </c>
      <c r="AW77" s="296">
        <f>AW76-contact_verhoogd</f>
        <v>45</v>
      </c>
    </row>
    <row r="78" spans="1:53" s="323" customFormat="1">
      <c r="A78" s="1"/>
      <c r="B78" s="360" t="s">
        <v>40</v>
      </c>
      <c r="C78" s="329" t="str">
        <f>VLOOKUP(B78,lokalentabel,4,FALSE)</f>
        <v>zeer hoog</v>
      </c>
      <c r="D78" s="311"/>
      <c r="E78" s="311"/>
      <c r="F78" s="6">
        <f t="shared" ref="F78:J78" si="242">VLOOKUP(F$5,kruis_contact,MATCH($C78,contact_zendlokaal,0)+1,FALSE)</f>
        <v>50</v>
      </c>
      <c r="G78" s="6">
        <f t="shared" si="242"/>
        <v>50</v>
      </c>
      <c r="H78" s="6">
        <f t="shared" si="242"/>
        <v>45</v>
      </c>
      <c r="I78" s="6">
        <f t="shared" si="242"/>
        <v>45</v>
      </c>
      <c r="J78" s="6">
        <f t="shared" si="242"/>
        <v>40</v>
      </c>
      <c r="K78" s="6">
        <f t="shared" ref="K78:Q78" si="243">VLOOKUP(K$5,kruis_contact,MATCH($C78,contact_zendlokaal,0)+1,FALSE)</f>
        <v>50</v>
      </c>
      <c r="L78" s="6">
        <f t="shared" si="243"/>
        <v>65</v>
      </c>
      <c r="M78" s="6">
        <f t="shared" si="243"/>
        <v>65</v>
      </c>
      <c r="N78" s="6">
        <f t="shared" si="243"/>
        <v>65</v>
      </c>
      <c r="O78" s="6">
        <f t="shared" si="243"/>
        <v>65</v>
      </c>
      <c r="P78" s="6">
        <f t="shared" si="243"/>
        <v>65</v>
      </c>
      <c r="Q78" s="6">
        <f t="shared" si="243"/>
        <v>65</v>
      </c>
      <c r="R78" s="6"/>
      <c r="S78" s="6"/>
      <c r="T78" s="6">
        <f t="shared" ref="T78:Y78" si="244">VLOOKUP(T$5,kruis_contact,MATCH($C78,contact_zendlokaal,0)+1,FALSE)</f>
        <v>45</v>
      </c>
      <c r="U78" s="6">
        <f t="shared" si="244"/>
        <v>45</v>
      </c>
      <c r="V78" s="6">
        <f t="shared" si="244"/>
        <v>40</v>
      </c>
      <c r="W78" s="6">
        <f t="shared" si="244"/>
        <v>45</v>
      </c>
      <c r="X78" s="6">
        <f t="shared" si="244"/>
        <v>40</v>
      </c>
      <c r="Y78" s="293">
        <f t="shared" si="244"/>
        <v>40</v>
      </c>
      <c r="Z78" s="298">
        <v>40</v>
      </c>
      <c r="AA78" s="6">
        <f>VLOOKUP(AA$5,kruis_contact,MATCH($C78,contact_zendlokaal,0)+1,FALSE)</f>
        <v>65</v>
      </c>
      <c r="AB78" s="6">
        <f t="shared" ref="AB78:AR78" si="245">VLOOKUP(AB$5,kruis_contact,MATCH($C78,contact_zendlokaal,0)+1,FALSE)</f>
        <v>50</v>
      </c>
      <c r="AC78" s="6">
        <f t="shared" si="245"/>
        <v>45</v>
      </c>
      <c r="AD78" s="6">
        <f t="shared" si="245"/>
        <v>45</v>
      </c>
      <c r="AE78" s="6">
        <f t="shared" si="245"/>
        <v>45</v>
      </c>
      <c r="AF78" s="6">
        <f t="shared" si="245"/>
        <v>65</v>
      </c>
      <c r="AG78" s="6">
        <f t="shared" si="245"/>
        <v>50</v>
      </c>
      <c r="AH78" s="6">
        <f t="shared" si="245"/>
        <v>45</v>
      </c>
      <c r="AI78" s="6">
        <f t="shared" si="245"/>
        <v>65</v>
      </c>
      <c r="AJ78" s="6">
        <f t="shared" si="245"/>
        <v>45</v>
      </c>
      <c r="AK78" s="6">
        <f t="shared" si="245"/>
        <v>45</v>
      </c>
      <c r="AL78" s="6">
        <f t="shared" si="245"/>
        <v>45</v>
      </c>
      <c r="AM78" s="6">
        <f t="shared" si="245"/>
        <v>50</v>
      </c>
      <c r="AN78" s="6">
        <f t="shared" si="245"/>
        <v>50</v>
      </c>
      <c r="AO78" s="6">
        <f t="shared" si="245"/>
        <v>40</v>
      </c>
      <c r="AP78" s="6">
        <f t="shared" si="245"/>
        <v>50</v>
      </c>
      <c r="AQ78" s="6">
        <f t="shared" si="245"/>
        <v>50</v>
      </c>
      <c r="AR78" s="6">
        <f t="shared" si="245"/>
        <v>45</v>
      </c>
      <c r="AS78" s="6">
        <f>VLOOKUP(AS$5,kruis_contact,MATCH($C78,contact_zendlokaal,0)+1,FALSE)</f>
        <v>65</v>
      </c>
      <c r="AT78" s="6"/>
      <c r="AU78" s="6"/>
      <c r="AV78" s="6">
        <f>VLOOKUP(AV$5,kruis_contact,MATCH($C78,contact_zendlokaal,0)+1,FALSE)</f>
        <v>65</v>
      </c>
      <c r="AW78" s="322">
        <f t="shared" ref="AW78" si="246">VLOOKUP(AW$5,kruis_contact,MATCH($C78,contact_zendlokaal,0)+1,FALSE)</f>
        <v>40</v>
      </c>
      <c r="AX78" s="6">
        <f>VLOOKUP(AX$5,kruis_contact,MATCH($C78,contact_zendlokaal,0)+1,FALSE)</f>
        <v>65</v>
      </c>
      <c r="AY78" s="6">
        <f>VLOOKUP(AY$5,kruis_contact,MATCH($C78,contact_zendlokaal,0)+1,FALSE)</f>
        <v>50</v>
      </c>
      <c r="AZ78" s="6">
        <f>VLOOKUP(AZ$5,kruis_contact,MATCH($C78,contact_zendlokaal,0)+1,FALSE)</f>
        <v>65</v>
      </c>
      <c r="BA78" s="6">
        <f>VLOOKUP(BA$5,kruis_contact,MATCH($C78,contact_zendlokaal,0)+1,FALSE)</f>
        <v>65</v>
      </c>
    </row>
    <row r="79" spans="1:53">
      <c r="A79" s="1"/>
      <c r="B79" s="360"/>
      <c r="C79" s="330"/>
      <c r="D79" s="30"/>
      <c r="E79" s="30"/>
      <c r="F79" s="80">
        <f t="shared" ref="F79:J79" si="247">F78-contact_verhoogd</f>
        <v>45</v>
      </c>
      <c r="G79" s="80">
        <f t="shared" si="247"/>
        <v>45</v>
      </c>
      <c r="H79" s="80">
        <f t="shared" si="247"/>
        <v>40</v>
      </c>
      <c r="I79" s="80">
        <f t="shared" si="247"/>
        <v>40</v>
      </c>
      <c r="J79" s="80">
        <f t="shared" si="247"/>
        <v>35</v>
      </c>
      <c r="K79" s="80">
        <f>K78-contact_verhoogd</f>
        <v>45</v>
      </c>
      <c r="L79" s="80"/>
      <c r="M79" s="80"/>
      <c r="N79" s="80"/>
      <c r="O79" s="80"/>
      <c r="P79" s="80"/>
      <c r="Q79" s="80"/>
      <c r="R79" s="80"/>
      <c r="S79" s="80"/>
      <c r="T79" s="80">
        <f t="shared" ref="T79:Y79" si="248">T78-contact_verhoogd</f>
        <v>40</v>
      </c>
      <c r="U79" s="80">
        <f t="shared" si="248"/>
        <v>40</v>
      </c>
      <c r="V79" s="80">
        <f t="shared" si="248"/>
        <v>35</v>
      </c>
      <c r="W79" s="80">
        <f t="shared" si="248"/>
        <v>40</v>
      </c>
      <c r="X79" s="80">
        <f t="shared" si="248"/>
        <v>35</v>
      </c>
      <c r="Y79" s="290">
        <f t="shared" si="248"/>
        <v>35</v>
      </c>
      <c r="Z79" s="297">
        <v>35</v>
      </c>
      <c r="AA79" s="80">
        <f>AA78-contact_verhoogd</f>
        <v>60</v>
      </c>
      <c r="AB79" s="80">
        <f t="shared" ref="AB79" si="249">AB78-contact_verhoogd</f>
        <v>45</v>
      </c>
      <c r="AC79" s="80">
        <f t="shared" ref="AC79:AJ79" si="250">AC78-contact_verhoogd</f>
        <v>40</v>
      </c>
      <c r="AD79" s="80">
        <f t="shared" si="250"/>
        <v>40</v>
      </c>
      <c r="AE79" s="80">
        <f t="shared" si="250"/>
        <v>40</v>
      </c>
      <c r="AF79" s="80">
        <f t="shared" si="250"/>
        <v>60</v>
      </c>
      <c r="AG79" s="80">
        <f t="shared" si="250"/>
        <v>45</v>
      </c>
      <c r="AH79" s="80">
        <f t="shared" si="250"/>
        <v>40</v>
      </c>
      <c r="AI79" s="80">
        <f t="shared" si="250"/>
        <v>60</v>
      </c>
      <c r="AJ79" s="80">
        <f t="shared" si="250"/>
        <v>40</v>
      </c>
      <c r="AK79" s="80">
        <f t="shared" ref="AK79:AR79" si="251">AK78-contact_verhoogd</f>
        <v>40</v>
      </c>
      <c r="AL79" s="80">
        <f t="shared" si="251"/>
        <v>40</v>
      </c>
      <c r="AM79" s="80">
        <f t="shared" si="251"/>
        <v>45</v>
      </c>
      <c r="AN79" s="80">
        <f t="shared" si="251"/>
        <v>45</v>
      </c>
      <c r="AO79" s="80">
        <f t="shared" si="251"/>
        <v>35</v>
      </c>
      <c r="AP79" s="80">
        <f t="shared" si="251"/>
        <v>45</v>
      </c>
      <c r="AQ79" s="80">
        <f t="shared" si="251"/>
        <v>45</v>
      </c>
      <c r="AR79" s="80">
        <f t="shared" si="251"/>
        <v>40</v>
      </c>
      <c r="AS79" s="80">
        <f>AS78-contact_verhoogd</f>
        <v>60</v>
      </c>
      <c r="AV79" s="80">
        <f>AV78-contact_verhoogd</f>
        <v>60</v>
      </c>
      <c r="AW79" s="296">
        <f t="shared" ref="AW79" si="252">AW78-contact_verhoogd</f>
        <v>35</v>
      </c>
      <c r="AX79" s="80">
        <f>AX78-contact_verhoogd</f>
        <v>60</v>
      </c>
      <c r="AY79" s="80">
        <f>AY78-contact_verhoogd</f>
        <v>45</v>
      </c>
      <c r="AZ79" s="80">
        <f>AZ78-contact_verhoogd</f>
        <v>60</v>
      </c>
      <c r="BA79" s="80">
        <f>BA78-contact_verhoogd</f>
        <v>60</v>
      </c>
    </row>
    <row r="80" spans="1:53" s="323" customFormat="1">
      <c r="A80" s="1"/>
      <c r="B80" s="360" t="s">
        <v>41</v>
      </c>
      <c r="C80" s="329" t="str">
        <f>VLOOKUP(B80,lokalentabel,4,FALSE)</f>
        <v>hoog</v>
      </c>
      <c r="D80" s="311"/>
      <c r="E80" s="311"/>
      <c r="F80" s="6">
        <f t="shared" ref="F80:J80" si="253">VLOOKUP(F$5,kruis_contact,MATCH($C80,contact_zendlokaal,0)+1,FALSE)</f>
        <v>55</v>
      </c>
      <c r="G80" s="6">
        <f t="shared" si="253"/>
        <v>55</v>
      </c>
      <c r="H80" s="6">
        <f t="shared" si="253"/>
        <v>50</v>
      </c>
      <c r="I80" s="6">
        <f t="shared" si="253"/>
        <v>50</v>
      </c>
      <c r="J80" s="6">
        <f t="shared" si="253"/>
        <v>45</v>
      </c>
      <c r="K80" s="6">
        <f t="shared" ref="K80:Q80" si="254">VLOOKUP(K$5,kruis_contact,MATCH($C80,contact_zendlokaal,0)+1,FALSE)</f>
        <v>55</v>
      </c>
      <c r="L80" s="6" t="str">
        <f t="shared" si="254"/>
        <v>geen eis</v>
      </c>
      <c r="M80" s="6" t="str">
        <f t="shared" si="254"/>
        <v>geen eis</v>
      </c>
      <c r="N80" s="6" t="str">
        <f t="shared" si="254"/>
        <v>geen eis</v>
      </c>
      <c r="O80" s="6" t="str">
        <f t="shared" si="254"/>
        <v>geen eis</v>
      </c>
      <c r="P80" s="6" t="str">
        <f t="shared" si="254"/>
        <v>geen eis</v>
      </c>
      <c r="Q80" s="6" t="str">
        <f t="shared" si="254"/>
        <v>geen eis</v>
      </c>
      <c r="R80" s="6"/>
      <c r="S80" s="6"/>
      <c r="T80" s="6">
        <f t="shared" ref="T80:Y80" si="255">VLOOKUP(T$5,kruis_contact,MATCH($C80,contact_zendlokaal,0)+1,FALSE)</f>
        <v>50</v>
      </c>
      <c r="U80" s="6">
        <f t="shared" si="255"/>
        <v>50</v>
      </c>
      <c r="V80" s="6">
        <f t="shared" si="255"/>
        <v>45</v>
      </c>
      <c r="W80" s="6">
        <f t="shared" si="255"/>
        <v>50</v>
      </c>
      <c r="X80" s="6">
        <f t="shared" si="255"/>
        <v>45</v>
      </c>
      <c r="Y80" s="293">
        <f t="shared" si="255"/>
        <v>45</v>
      </c>
      <c r="Z80" s="298">
        <v>45</v>
      </c>
      <c r="AA80" s="6" t="str">
        <f>VLOOKUP(AA$5,kruis_contact,MATCH($C80,contact_zendlokaal,0)+1,FALSE)</f>
        <v>geen eis</v>
      </c>
      <c r="AB80" s="6">
        <f t="shared" ref="AB80:AR80" si="256">VLOOKUP(AB$5,kruis_contact,MATCH($C80,contact_zendlokaal,0)+1,FALSE)</f>
        <v>55</v>
      </c>
      <c r="AC80" s="6">
        <f t="shared" si="256"/>
        <v>50</v>
      </c>
      <c r="AD80" s="6">
        <f t="shared" si="256"/>
        <v>50</v>
      </c>
      <c r="AE80" s="6">
        <f t="shared" si="256"/>
        <v>50</v>
      </c>
      <c r="AF80" s="6" t="str">
        <f t="shared" si="256"/>
        <v>geen eis</v>
      </c>
      <c r="AG80" s="6">
        <f t="shared" si="256"/>
        <v>55</v>
      </c>
      <c r="AH80" s="6">
        <f t="shared" si="256"/>
        <v>50</v>
      </c>
      <c r="AI80" s="6" t="str">
        <f t="shared" si="256"/>
        <v>geen eis</v>
      </c>
      <c r="AJ80" s="6">
        <f t="shared" si="256"/>
        <v>50</v>
      </c>
      <c r="AK80" s="6">
        <f t="shared" si="256"/>
        <v>50</v>
      </c>
      <c r="AL80" s="6">
        <f t="shared" si="256"/>
        <v>50</v>
      </c>
      <c r="AM80" s="6">
        <f t="shared" si="256"/>
        <v>55</v>
      </c>
      <c r="AN80" s="6">
        <f t="shared" si="256"/>
        <v>55</v>
      </c>
      <c r="AO80" s="6">
        <f t="shared" si="256"/>
        <v>45</v>
      </c>
      <c r="AP80" s="6">
        <f t="shared" si="256"/>
        <v>55</v>
      </c>
      <c r="AQ80" s="6">
        <f t="shared" si="256"/>
        <v>55</v>
      </c>
      <c r="AR80" s="6">
        <f t="shared" si="256"/>
        <v>50</v>
      </c>
      <c r="AS80" s="6" t="str">
        <f>VLOOKUP(AS$5,kruis_contact,MATCH($C80,contact_zendlokaal,0)+1,FALSE)</f>
        <v>geen eis</v>
      </c>
      <c r="AT80" s="6"/>
      <c r="AU80" s="6"/>
      <c r="AV80" s="6" t="str">
        <f>VLOOKUP(AV$5,kruis_contact,MATCH($C80,contact_zendlokaal,0)+1,FALSE)</f>
        <v>geen eis</v>
      </c>
      <c r="AW80" s="322">
        <f t="shared" ref="AW80" si="257">VLOOKUP(AW$5,kruis_contact,MATCH($C80,contact_zendlokaal,0)+1,FALSE)</f>
        <v>45</v>
      </c>
      <c r="AX80" s="6" t="str">
        <f>VLOOKUP(AX$5,kruis_contact,MATCH($C80,contact_zendlokaal,0)+1,FALSE)</f>
        <v>geen eis</v>
      </c>
      <c r="AY80" s="6">
        <f>VLOOKUP(AY$5,kruis_contact,MATCH($C80,contact_zendlokaal,0)+1,FALSE)</f>
        <v>55</v>
      </c>
      <c r="AZ80" s="6" t="str">
        <f>VLOOKUP(AZ$5,kruis_contact,MATCH($C80,contact_zendlokaal,0)+1,FALSE)</f>
        <v>geen eis</v>
      </c>
      <c r="BA80" s="6" t="str">
        <f>VLOOKUP(BA$5,kruis_contact,MATCH($C80,contact_zendlokaal,0)+1,FALSE)</f>
        <v>geen eis</v>
      </c>
    </row>
    <row r="81" spans="1:53">
      <c r="A81" s="1"/>
      <c r="B81" s="360"/>
      <c r="C81" s="330"/>
      <c r="D81" s="30"/>
      <c r="E81" s="30"/>
      <c r="F81" s="80">
        <f t="shared" ref="F81:J81" si="258">F80-contact_verhoogd</f>
        <v>50</v>
      </c>
      <c r="G81" s="80">
        <f t="shared" si="258"/>
        <v>50</v>
      </c>
      <c r="H81" s="80">
        <f t="shared" si="258"/>
        <v>45</v>
      </c>
      <c r="I81" s="80">
        <f t="shared" si="258"/>
        <v>45</v>
      </c>
      <c r="J81" s="80">
        <f t="shared" si="258"/>
        <v>40</v>
      </c>
      <c r="K81" s="80">
        <f>K80-contact_verhoogd</f>
        <v>50</v>
      </c>
      <c r="L81" s="80"/>
      <c r="M81" s="80"/>
      <c r="N81" s="80"/>
      <c r="O81" s="80"/>
      <c r="P81" s="80"/>
      <c r="Q81" s="80"/>
      <c r="R81" s="80"/>
      <c r="S81" s="80"/>
      <c r="T81" s="33">
        <v>45</v>
      </c>
      <c r="U81" s="33">
        <v>45</v>
      </c>
      <c r="V81" s="33">
        <v>45</v>
      </c>
      <c r="W81" s="33">
        <v>45</v>
      </c>
      <c r="X81" s="33">
        <v>45</v>
      </c>
      <c r="Y81" s="291">
        <v>45</v>
      </c>
      <c r="Z81" s="297">
        <v>40</v>
      </c>
      <c r="AA81" s="33"/>
      <c r="AB81" s="80">
        <f>AB80-contact_verhoogd</f>
        <v>50</v>
      </c>
      <c r="AC81" s="80">
        <f>AC80-contact_verhoogd</f>
        <v>45</v>
      </c>
      <c r="AD81" s="80">
        <f>AD80-contact_verhoogd</f>
        <v>45</v>
      </c>
      <c r="AE81" s="80">
        <f>AE80-contact_verhoogd</f>
        <v>45</v>
      </c>
      <c r="AF81" s="33"/>
      <c r="AG81" s="80">
        <f>AG80-contact_verhoogd</f>
        <v>50</v>
      </c>
      <c r="AH81" s="80">
        <f>AH80-contact_verhoogd</f>
        <v>45</v>
      </c>
      <c r="AI81" s="33"/>
      <c r="AJ81" s="80">
        <f t="shared" ref="AJ81:AR81" si="259">AJ80-contact_verhoogd</f>
        <v>45</v>
      </c>
      <c r="AK81" s="80">
        <f t="shared" si="259"/>
        <v>45</v>
      </c>
      <c r="AL81" s="80">
        <f t="shared" si="259"/>
        <v>45</v>
      </c>
      <c r="AM81" s="80">
        <f t="shared" si="259"/>
        <v>50</v>
      </c>
      <c r="AN81" s="80">
        <f t="shared" si="259"/>
        <v>50</v>
      </c>
      <c r="AO81" s="80">
        <f t="shared" si="259"/>
        <v>40</v>
      </c>
      <c r="AP81" s="80">
        <f t="shared" si="259"/>
        <v>50</v>
      </c>
      <c r="AQ81" s="80">
        <f t="shared" si="259"/>
        <v>50</v>
      </c>
      <c r="AR81" s="80">
        <f t="shared" si="259"/>
        <v>45</v>
      </c>
      <c r="AW81" s="296">
        <f>AW80-contact_verhoogd</f>
        <v>40</v>
      </c>
      <c r="AY81" s="80">
        <f>AY80-contact_verhoogd</f>
        <v>50</v>
      </c>
    </row>
    <row r="82" spans="1:53" s="323" customFormat="1">
      <c r="A82" s="1"/>
      <c r="B82" s="360" t="s">
        <v>42</v>
      </c>
      <c r="C82" s="329" t="str">
        <f>VLOOKUP(B82,lokalentabel,4,FALSE)</f>
        <v>normaal</v>
      </c>
      <c r="D82" s="311"/>
      <c r="E82" s="311"/>
      <c r="F82" s="6">
        <f t="shared" ref="F82:J82" si="260">VLOOKUP(F$5,kruis_contact,MATCH($C82,contact_zendlokaal,0)+1,FALSE)</f>
        <v>60</v>
      </c>
      <c r="G82" s="6">
        <f t="shared" si="260"/>
        <v>60</v>
      </c>
      <c r="H82" s="6">
        <f t="shared" si="260"/>
        <v>55</v>
      </c>
      <c r="I82" s="6">
        <f t="shared" si="260"/>
        <v>55</v>
      </c>
      <c r="J82" s="6">
        <f t="shared" si="260"/>
        <v>50</v>
      </c>
      <c r="K82" s="6">
        <f t="shared" ref="K82:Q82" si="261">VLOOKUP(K$5,kruis_contact,MATCH($C82,contact_zendlokaal,0)+1,FALSE)</f>
        <v>60</v>
      </c>
      <c r="L82" s="6" t="str">
        <f t="shared" si="261"/>
        <v>geen eis</v>
      </c>
      <c r="M82" s="6" t="str">
        <f t="shared" si="261"/>
        <v>geen eis</v>
      </c>
      <c r="N82" s="6" t="str">
        <f t="shared" si="261"/>
        <v>geen eis</v>
      </c>
      <c r="O82" s="6" t="str">
        <f t="shared" si="261"/>
        <v>geen eis</v>
      </c>
      <c r="P82" s="6" t="str">
        <f t="shared" si="261"/>
        <v>geen eis</v>
      </c>
      <c r="Q82" s="6" t="str">
        <f t="shared" si="261"/>
        <v>geen eis</v>
      </c>
      <c r="R82" s="6"/>
      <c r="S82" s="6"/>
      <c r="T82" s="6">
        <f t="shared" ref="T82:Y82" si="262">VLOOKUP(T$5,kruis_contact,MATCH($C82,contact_zendlokaal,0)+1,FALSE)</f>
        <v>55</v>
      </c>
      <c r="U82" s="6">
        <f t="shared" si="262"/>
        <v>55</v>
      </c>
      <c r="V82" s="6">
        <f t="shared" si="262"/>
        <v>50</v>
      </c>
      <c r="W82" s="6">
        <f t="shared" si="262"/>
        <v>55</v>
      </c>
      <c r="X82" s="6">
        <f t="shared" si="262"/>
        <v>50</v>
      </c>
      <c r="Y82" s="293">
        <f t="shared" si="262"/>
        <v>50</v>
      </c>
      <c r="Z82" s="298">
        <v>50</v>
      </c>
      <c r="AA82" s="6" t="str">
        <f>VLOOKUP(AA$5,kruis_contact,MATCH($C82,contact_zendlokaal,0)+1,FALSE)</f>
        <v>geen eis</v>
      </c>
      <c r="AB82" s="6">
        <f t="shared" ref="AB82:AR82" si="263">VLOOKUP(AB$5,kruis_contact,MATCH($C82,contact_zendlokaal,0)+1,FALSE)</f>
        <v>60</v>
      </c>
      <c r="AC82" s="6">
        <f t="shared" si="263"/>
        <v>55</v>
      </c>
      <c r="AD82" s="6">
        <f t="shared" si="263"/>
        <v>55</v>
      </c>
      <c r="AE82" s="6">
        <f t="shared" si="263"/>
        <v>55</v>
      </c>
      <c r="AF82" s="6" t="str">
        <f t="shared" si="263"/>
        <v>geen eis</v>
      </c>
      <c r="AG82" s="6">
        <f t="shared" si="263"/>
        <v>60</v>
      </c>
      <c r="AH82" s="6">
        <f t="shared" si="263"/>
        <v>55</v>
      </c>
      <c r="AI82" s="6" t="str">
        <f t="shared" si="263"/>
        <v>geen eis</v>
      </c>
      <c r="AJ82" s="6">
        <f t="shared" si="263"/>
        <v>55</v>
      </c>
      <c r="AK82" s="6">
        <f t="shared" si="263"/>
        <v>55</v>
      </c>
      <c r="AL82" s="6">
        <f t="shared" si="263"/>
        <v>55</v>
      </c>
      <c r="AM82" s="6">
        <f t="shared" si="263"/>
        <v>60</v>
      </c>
      <c r="AN82" s="6">
        <f t="shared" si="263"/>
        <v>60</v>
      </c>
      <c r="AO82" s="6">
        <f t="shared" si="263"/>
        <v>50</v>
      </c>
      <c r="AP82" s="6">
        <f t="shared" si="263"/>
        <v>60</v>
      </c>
      <c r="AQ82" s="6">
        <f t="shared" si="263"/>
        <v>60</v>
      </c>
      <c r="AR82" s="6">
        <f t="shared" si="263"/>
        <v>55</v>
      </c>
      <c r="AS82" s="6" t="str">
        <f>VLOOKUP(AS$5,kruis_contact,MATCH($C82,contact_zendlokaal,0)+1,FALSE)</f>
        <v>geen eis</v>
      </c>
      <c r="AT82" s="6"/>
      <c r="AU82" s="6"/>
      <c r="AV82" s="6" t="str">
        <f>VLOOKUP(AV$5,kruis_contact,MATCH($C82,contact_zendlokaal,0)+1,FALSE)</f>
        <v>geen eis</v>
      </c>
      <c r="AW82" s="322">
        <f t="shared" ref="AW82" si="264">VLOOKUP(AW$5,kruis_contact,MATCH($C82,contact_zendlokaal,0)+1,FALSE)</f>
        <v>50</v>
      </c>
      <c r="AX82" s="6" t="str">
        <f>VLOOKUP(AX$5,kruis_contact,MATCH($C82,contact_zendlokaal,0)+1,FALSE)</f>
        <v>geen eis</v>
      </c>
      <c r="AY82" s="6">
        <f>VLOOKUP(AY$5,kruis_contact,MATCH($C82,contact_zendlokaal,0)+1,FALSE)</f>
        <v>60</v>
      </c>
      <c r="AZ82" s="6" t="str">
        <f>VLOOKUP(AZ$5,kruis_contact,MATCH($C82,contact_zendlokaal,0)+1,FALSE)</f>
        <v>geen eis</v>
      </c>
      <c r="BA82" s="6" t="str">
        <f>VLOOKUP(BA$5,kruis_contact,MATCH($C82,contact_zendlokaal,0)+1,FALSE)</f>
        <v>geen eis</v>
      </c>
    </row>
    <row r="83" spans="1:53">
      <c r="A83" s="1"/>
      <c r="B83" s="360"/>
      <c r="C83" s="330"/>
      <c r="D83" s="30"/>
      <c r="E83" s="30"/>
      <c r="F83" s="80">
        <f t="shared" ref="F83:J83" si="265">F82-contact_verhoogd</f>
        <v>55</v>
      </c>
      <c r="G83" s="80">
        <f t="shared" si="265"/>
        <v>55</v>
      </c>
      <c r="H83" s="80">
        <f t="shared" si="265"/>
        <v>50</v>
      </c>
      <c r="I83" s="80">
        <f t="shared" si="265"/>
        <v>50</v>
      </c>
      <c r="J83" s="80">
        <f t="shared" si="265"/>
        <v>45</v>
      </c>
      <c r="K83" s="80">
        <f>K82-contact_verhoogd</f>
        <v>55</v>
      </c>
      <c r="L83" s="80"/>
      <c r="M83" s="80"/>
      <c r="N83" s="80"/>
      <c r="O83" s="80"/>
      <c r="P83" s="80"/>
      <c r="Q83" s="80"/>
      <c r="R83" s="80"/>
      <c r="S83" s="80"/>
      <c r="T83" s="80">
        <f t="shared" ref="T83:Y83" si="266">T82-contact_verhoogd</f>
        <v>50</v>
      </c>
      <c r="U83" s="80">
        <f t="shared" si="266"/>
        <v>50</v>
      </c>
      <c r="V83" s="80">
        <f t="shared" si="266"/>
        <v>45</v>
      </c>
      <c r="W83" s="80">
        <f t="shared" si="266"/>
        <v>50</v>
      </c>
      <c r="X83" s="80">
        <f t="shared" si="266"/>
        <v>45</v>
      </c>
      <c r="Y83" s="290">
        <f t="shared" si="266"/>
        <v>45</v>
      </c>
      <c r="Z83" s="297">
        <v>45</v>
      </c>
      <c r="AA83" s="33"/>
      <c r="AB83" s="80">
        <f>AB82-contact_verhoogd</f>
        <v>55</v>
      </c>
      <c r="AC83" s="80">
        <f>AC82-contact_verhoogd</f>
        <v>50</v>
      </c>
      <c r="AD83" s="80">
        <f>AD82-contact_verhoogd</f>
        <v>50</v>
      </c>
      <c r="AE83" s="80">
        <f>AE82-contact_verhoogd</f>
        <v>50</v>
      </c>
      <c r="AF83" s="33"/>
      <c r="AG83" s="80">
        <f>AG82-contact_verhoogd</f>
        <v>55</v>
      </c>
      <c r="AH83" s="80">
        <f>AH82-contact_verhoogd</f>
        <v>50</v>
      </c>
      <c r="AI83" s="33"/>
      <c r="AJ83" s="80">
        <f t="shared" ref="AJ83:AR83" si="267">AJ82-contact_verhoogd</f>
        <v>50</v>
      </c>
      <c r="AK83" s="80">
        <f t="shared" si="267"/>
        <v>50</v>
      </c>
      <c r="AL83" s="80">
        <f t="shared" si="267"/>
        <v>50</v>
      </c>
      <c r="AM83" s="80">
        <f t="shared" si="267"/>
        <v>55</v>
      </c>
      <c r="AN83" s="80">
        <f t="shared" si="267"/>
        <v>55</v>
      </c>
      <c r="AO83" s="80">
        <f t="shared" si="267"/>
        <v>45</v>
      </c>
      <c r="AP83" s="80">
        <f t="shared" si="267"/>
        <v>55</v>
      </c>
      <c r="AQ83" s="80">
        <f t="shared" si="267"/>
        <v>55</v>
      </c>
      <c r="AR83" s="80">
        <f t="shared" si="267"/>
        <v>50</v>
      </c>
      <c r="AW83" s="296">
        <f>AW82-contact_verhoogd</f>
        <v>45</v>
      </c>
      <c r="AY83" s="80">
        <f>AY82-contact_verhoogd</f>
        <v>55</v>
      </c>
    </row>
    <row r="84" spans="1:53" s="323" customFormat="1">
      <c r="A84" s="1"/>
      <c r="B84" s="360" t="s">
        <v>43</v>
      </c>
      <c r="C84" s="329" t="str">
        <f>VLOOKUP(B84,lokalentabel,4,FALSE)</f>
        <v>zeer hoog</v>
      </c>
      <c r="D84" s="311"/>
      <c r="E84" s="311"/>
      <c r="F84" s="6">
        <f t="shared" ref="F84:J84" si="268">VLOOKUP(F$5,kruis_contact,MATCH($C84,contact_zendlokaal,0)+1,FALSE)</f>
        <v>50</v>
      </c>
      <c r="G84" s="6">
        <f t="shared" si="268"/>
        <v>50</v>
      </c>
      <c r="H84" s="6">
        <f t="shared" si="268"/>
        <v>45</v>
      </c>
      <c r="I84" s="6">
        <f t="shared" si="268"/>
        <v>45</v>
      </c>
      <c r="J84" s="6">
        <f t="shared" si="268"/>
        <v>40</v>
      </c>
      <c r="K84" s="6">
        <f t="shared" ref="K84:Q84" si="269">VLOOKUP(K$5,kruis_contact,MATCH($C84,contact_zendlokaal,0)+1,FALSE)</f>
        <v>50</v>
      </c>
      <c r="L84" s="6">
        <f t="shared" si="269"/>
        <v>65</v>
      </c>
      <c r="M84" s="6">
        <f t="shared" si="269"/>
        <v>65</v>
      </c>
      <c r="N84" s="6">
        <f t="shared" si="269"/>
        <v>65</v>
      </c>
      <c r="O84" s="6">
        <f t="shared" si="269"/>
        <v>65</v>
      </c>
      <c r="P84" s="6">
        <f t="shared" si="269"/>
        <v>65</v>
      </c>
      <c r="Q84" s="6">
        <f t="shared" si="269"/>
        <v>65</v>
      </c>
      <c r="R84" s="6"/>
      <c r="S84" s="6"/>
      <c r="T84" s="6">
        <f t="shared" ref="T84:Y84" si="270">VLOOKUP(T$5,kruis_contact,MATCH($C84,contact_zendlokaal,0)+1,FALSE)</f>
        <v>45</v>
      </c>
      <c r="U84" s="6">
        <f t="shared" si="270"/>
        <v>45</v>
      </c>
      <c r="V84" s="6">
        <f t="shared" si="270"/>
        <v>40</v>
      </c>
      <c r="W84" s="6">
        <f t="shared" si="270"/>
        <v>45</v>
      </c>
      <c r="X84" s="6">
        <f t="shared" si="270"/>
        <v>40</v>
      </c>
      <c r="Y84" s="293">
        <f t="shared" si="270"/>
        <v>40</v>
      </c>
      <c r="Z84" s="298">
        <v>55</v>
      </c>
      <c r="AA84" s="6">
        <f>VLOOKUP(AA$5,kruis_contact,MATCH($C84,contact_zendlokaal,0)+1,FALSE)</f>
        <v>65</v>
      </c>
      <c r="AB84" s="6">
        <f t="shared" ref="AB84:AR84" si="271">VLOOKUP(AB$5,kruis_contact,MATCH($C84,contact_zendlokaal,0)+1,FALSE)</f>
        <v>50</v>
      </c>
      <c r="AC84" s="6">
        <f t="shared" si="271"/>
        <v>45</v>
      </c>
      <c r="AD84" s="6">
        <f t="shared" si="271"/>
        <v>45</v>
      </c>
      <c r="AE84" s="6">
        <f t="shared" si="271"/>
        <v>45</v>
      </c>
      <c r="AF84" s="6">
        <f t="shared" si="271"/>
        <v>65</v>
      </c>
      <c r="AG84" s="6">
        <f t="shared" si="271"/>
        <v>50</v>
      </c>
      <c r="AH84" s="6">
        <f t="shared" si="271"/>
        <v>45</v>
      </c>
      <c r="AI84" s="6">
        <f t="shared" si="271"/>
        <v>65</v>
      </c>
      <c r="AJ84" s="6">
        <f t="shared" si="271"/>
        <v>45</v>
      </c>
      <c r="AK84" s="6">
        <f t="shared" si="271"/>
        <v>45</v>
      </c>
      <c r="AL84" s="6">
        <f t="shared" si="271"/>
        <v>45</v>
      </c>
      <c r="AM84" s="6">
        <f t="shared" si="271"/>
        <v>50</v>
      </c>
      <c r="AN84" s="6">
        <f t="shared" si="271"/>
        <v>50</v>
      </c>
      <c r="AO84" s="6">
        <f t="shared" si="271"/>
        <v>40</v>
      </c>
      <c r="AP84" s="6">
        <f t="shared" si="271"/>
        <v>50</v>
      </c>
      <c r="AQ84" s="6">
        <f t="shared" si="271"/>
        <v>50</v>
      </c>
      <c r="AR84" s="6">
        <f t="shared" si="271"/>
        <v>45</v>
      </c>
      <c r="AS84" s="6">
        <f>VLOOKUP(AS$5,kruis_contact,MATCH($C84,contact_zendlokaal,0)+1,FALSE)</f>
        <v>65</v>
      </c>
      <c r="AT84" s="6"/>
      <c r="AU84" s="6"/>
      <c r="AV84" s="6">
        <f>VLOOKUP(AV$5,kruis_contact,MATCH($C84,contact_zendlokaal,0)+1,FALSE)</f>
        <v>65</v>
      </c>
      <c r="AW84" s="322">
        <f t="shared" ref="AW84" si="272">VLOOKUP(AW$5,kruis_contact,MATCH($C84,contact_zendlokaal,0)+1,FALSE)</f>
        <v>40</v>
      </c>
      <c r="AX84" s="6">
        <f>VLOOKUP(AX$5,kruis_contact,MATCH($C84,contact_zendlokaal,0)+1,FALSE)</f>
        <v>65</v>
      </c>
      <c r="AY84" s="6">
        <f>VLOOKUP(AY$5,kruis_contact,MATCH($C84,contact_zendlokaal,0)+1,FALSE)</f>
        <v>50</v>
      </c>
      <c r="AZ84" s="6">
        <f>VLOOKUP(AZ$5,kruis_contact,MATCH($C84,contact_zendlokaal,0)+1,FALSE)</f>
        <v>65</v>
      </c>
      <c r="BA84" s="6">
        <f>VLOOKUP(BA$5,kruis_contact,MATCH($C84,contact_zendlokaal,0)+1,FALSE)</f>
        <v>65</v>
      </c>
    </row>
    <row r="85" spans="1:53">
      <c r="A85" s="1"/>
      <c r="B85" s="360"/>
      <c r="C85" s="330"/>
      <c r="D85" s="30"/>
      <c r="E85" s="30"/>
      <c r="F85" s="80">
        <f t="shared" ref="F85:J85" si="273">F84-contact_verhoogd</f>
        <v>45</v>
      </c>
      <c r="G85" s="80">
        <f t="shared" si="273"/>
        <v>45</v>
      </c>
      <c r="H85" s="80">
        <f t="shared" si="273"/>
        <v>40</v>
      </c>
      <c r="I85" s="80">
        <f t="shared" si="273"/>
        <v>40</v>
      </c>
      <c r="J85" s="80">
        <f t="shared" si="273"/>
        <v>35</v>
      </c>
      <c r="K85" s="80">
        <f>K84-contact_verhoogd</f>
        <v>45</v>
      </c>
      <c r="L85" s="80"/>
      <c r="M85" s="80"/>
      <c r="N85" s="80"/>
      <c r="O85" s="80"/>
      <c r="P85" s="80"/>
      <c r="Q85" s="80"/>
      <c r="R85" s="80"/>
      <c r="S85" s="80"/>
      <c r="T85" s="80">
        <f t="shared" ref="T85:Y85" si="274">T84-contact_verhoogd</f>
        <v>40</v>
      </c>
      <c r="U85" s="80">
        <f t="shared" si="274"/>
        <v>40</v>
      </c>
      <c r="V85" s="80">
        <f t="shared" si="274"/>
        <v>35</v>
      </c>
      <c r="W85" s="80">
        <f t="shared" si="274"/>
        <v>40</v>
      </c>
      <c r="X85" s="80">
        <f t="shared" si="274"/>
        <v>35</v>
      </c>
      <c r="Y85" s="290">
        <f t="shared" si="274"/>
        <v>35</v>
      </c>
      <c r="Z85" s="297">
        <v>50</v>
      </c>
      <c r="AA85" s="80">
        <f>AA84-contact_verhoogd</f>
        <v>60</v>
      </c>
      <c r="AB85" s="80">
        <f t="shared" ref="AB85" si="275">AB84-contact_verhoogd</f>
        <v>45</v>
      </c>
      <c r="AC85" s="80">
        <f t="shared" ref="AC85:AJ85" si="276">AC84-contact_verhoogd</f>
        <v>40</v>
      </c>
      <c r="AD85" s="80">
        <f t="shared" si="276"/>
        <v>40</v>
      </c>
      <c r="AE85" s="80">
        <f t="shared" si="276"/>
        <v>40</v>
      </c>
      <c r="AF85" s="80">
        <f t="shared" si="276"/>
        <v>60</v>
      </c>
      <c r="AG85" s="80">
        <f t="shared" si="276"/>
        <v>45</v>
      </c>
      <c r="AH85" s="80">
        <f t="shared" si="276"/>
        <v>40</v>
      </c>
      <c r="AI85" s="80">
        <f t="shared" si="276"/>
        <v>60</v>
      </c>
      <c r="AJ85" s="80">
        <f t="shared" si="276"/>
        <v>40</v>
      </c>
      <c r="AK85" s="80">
        <f t="shared" ref="AK85:AR85" si="277">AK84-contact_verhoogd</f>
        <v>40</v>
      </c>
      <c r="AL85" s="80">
        <f t="shared" si="277"/>
        <v>40</v>
      </c>
      <c r="AM85" s="80">
        <f t="shared" si="277"/>
        <v>45</v>
      </c>
      <c r="AN85" s="80">
        <f t="shared" si="277"/>
        <v>45</v>
      </c>
      <c r="AO85" s="80">
        <f t="shared" si="277"/>
        <v>35</v>
      </c>
      <c r="AP85" s="80">
        <f t="shared" si="277"/>
        <v>45</v>
      </c>
      <c r="AQ85" s="80">
        <f t="shared" si="277"/>
        <v>45</v>
      </c>
      <c r="AR85" s="80">
        <f t="shared" si="277"/>
        <v>40</v>
      </c>
      <c r="AS85" s="80">
        <f>AS84-contact_verhoogd</f>
        <v>60</v>
      </c>
      <c r="AV85" s="80">
        <f>AV84-contact_verhoogd</f>
        <v>60</v>
      </c>
      <c r="AW85" s="296">
        <f t="shared" ref="AW85" si="278">AW84-contact_verhoogd</f>
        <v>35</v>
      </c>
      <c r="AX85" s="80">
        <f>AX84-contact_verhoogd</f>
        <v>60</v>
      </c>
      <c r="AY85" s="80">
        <f>AY84-contact_verhoogd</f>
        <v>45</v>
      </c>
      <c r="AZ85" s="80">
        <f>AZ84-contact_verhoogd</f>
        <v>60</v>
      </c>
      <c r="BA85" s="80">
        <f>BA84-contact_verhoogd</f>
        <v>60</v>
      </c>
    </row>
    <row r="86" spans="1:53" s="323" customFormat="1">
      <c r="A86" s="5"/>
      <c r="B86" s="360" t="s">
        <v>30</v>
      </c>
      <c r="C86" s="329" t="str">
        <f>VLOOKUP(B86,lokalentabel,4,FALSE)</f>
        <v>zeer hoog</v>
      </c>
      <c r="D86" s="311"/>
      <c r="E86" s="311"/>
      <c r="F86" s="6">
        <f t="shared" ref="F86:J86" si="279">VLOOKUP(F$5,kruis_contact,MATCH($C86,contact_zendlokaal,0)+1,FALSE)</f>
        <v>50</v>
      </c>
      <c r="G86" s="6">
        <f t="shared" si="279"/>
        <v>50</v>
      </c>
      <c r="H86" s="6">
        <f t="shared" si="279"/>
        <v>45</v>
      </c>
      <c r="I86" s="6">
        <f t="shared" si="279"/>
        <v>45</v>
      </c>
      <c r="J86" s="6">
        <f t="shared" si="279"/>
        <v>40</v>
      </c>
      <c r="K86" s="6">
        <f t="shared" ref="K86:Q86" si="280">VLOOKUP(K$5,kruis_contact,MATCH($C86,contact_zendlokaal,0)+1,FALSE)</f>
        <v>50</v>
      </c>
      <c r="L86" s="6">
        <f t="shared" si="280"/>
        <v>65</v>
      </c>
      <c r="M86" s="6">
        <f t="shared" si="280"/>
        <v>65</v>
      </c>
      <c r="N86" s="6">
        <f t="shared" si="280"/>
        <v>65</v>
      </c>
      <c r="O86" s="6">
        <f t="shared" si="280"/>
        <v>65</v>
      </c>
      <c r="P86" s="6">
        <f t="shared" si="280"/>
        <v>65</v>
      </c>
      <c r="Q86" s="6">
        <f t="shared" si="280"/>
        <v>65</v>
      </c>
      <c r="R86" s="6"/>
      <c r="S86" s="6"/>
      <c r="T86" s="6">
        <f>VLOOKUP(T$5,kruis_contact,MATCH($C86,contact_zendlokaal,0)+1,FALSE)</f>
        <v>45</v>
      </c>
      <c r="U86" s="6">
        <f>VLOOKUP(U$5,kruis_contact,MATCH($C86,contact_zendlokaal,0)+1,FALSE)</f>
        <v>45</v>
      </c>
      <c r="V86" s="6">
        <f>VLOOKUP(V$5,kruis_contact,MATCH($C86,contact_zendlokaal,0)+1,FALSE)</f>
        <v>40</v>
      </c>
      <c r="W86" s="6">
        <f>VLOOKUP(W$5,kruis_contact,MATCH($C86,contact_zendlokaal,0)+1,FALSE)</f>
        <v>45</v>
      </c>
      <c r="X86" s="6">
        <f>VLOOKUP(X$5,kruis_contact,MATCH($C86,contact_zendlokaal,0)+1,FALSE)</f>
        <v>40</v>
      </c>
      <c r="Y86" s="292" t="s">
        <v>46</v>
      </c>
      <c r="Z86" s="298" t="s">
        <v>46</v>
      </c>
      <c r="AA86" s="6">
        <f>VLOOKUP(AA$5,kruis_contact,MATCH($C86,contact_zendlokaal,0)+1,FALSE)</f>
        <v>65</v>
      </c>
      <c r="AB86" s="6">
        <f t="shared" ref="AB86:AR86" si="281">VLOOKUP(AB$5,kruis_contact,MATCH($C86,contact_zendlokaal,0)+1,FALSE)</f>
        <v>50</v>
      </c>
      <c r="AC86" s="6">
        <f t="shared" si="281"/>
        <v>45</v>
      </c>
      <c r="AD86" s="6">
        <f t="shared" si="281"/>
        <v>45</v>
      </c>
      <c r="AE86" s="6">
        <f t="shared" si="281"/>
        <v>45</v>
      </c>
      <c r="AF86" s="6">
        <f t="shared" si="281"/>
        <v>65</v>
      </c>
      <c r="AG86" s="6">
        <f t="shared" si="281"/>
        <v>50</v>
      </c>
      <c r="AH86" s="6">
        <f t="shared" si="281"/>
        <v>45</v>
      </c>
      <c r="AI86" s="6">
        <f t="shared" si="281"/>
        <v>65</v>
      </c>
      <c r="AJ86" s="6">
        <f t="shared" si="281"/>
        <v>45</v>
      </c>
      <c r="AK86" s="6">
        <f t="shared" si="281"/>
        <v>45</v>
      </c>
      <c r="AL86" s="6">
        <f t="shared" si="281"/>
        <v>45</v>
      </c>
      <c r="AM86" s="6">
        <f t="shared" si="281"/>
        <v>50</v>
      </c>
      <c r="AN86" s="6">
        <f t="shared" si="281"/>
        <v>50</v>
      </c>
      <c r="AO86" s="6">
        <f t="shared" si="281"/>
        <v>40</v>
      </c>
      <c r="AP86" s="6">
        <f t="shared" si="281"/>
        <v>50</v>
      </c>
      <c r="AQ86" s="6">
        <f t="shared" si="281"/>
        <v>50</v>
      </c>
      <c r="AR86" s="6">
        <f t="shared" si="281"/>
        <v>45</v>
      </c>
      <c r="AS86" s="6">
        <f>VLOOKUP(AS$5,kruis_contact,MATCH($C86,contact_zendlokaal,0)+1,FALSE)</f>
        <v>65</v>
      </c>
      <c r="AT86" s="6"/>
      <c r="AU86" s="6"/>
      <c r="AV86" s="6">
        <f>VLOOKUP(AV$5,kruis_contact,MATCH($C86,contact_zendlokaal,0)+1,FALSE)</f>
        <v>65</v>
      </c>
      <c r="AW86" s="298" t="s">
        <v>46</v>
      </c>
      <c r="AX86" s="6">
        <f>VLOOKUP(AX$5,kruis_contact,MATCH($C86,contact_zendlokaal,0)+1,FALSE)</f>
        <v>65</v>
      </c>
      <c r="AY86" s="6">
        <f>VLOOKUP(AY$5,kruis_contact,MATCH($C86,contact_zendlokaal,0)+1,FALSE)</f>
        <v>50</v>
      </c>
      <c r="AZ86" s="6">
        <f>VLOOKUP(AZ$5,kruis_contact,MATCH($C86,contact_zendlokaal,0)+1,FALSE)</f>
        <v>65</v>
      </c>
      <c r="BA86" s="6">
        <f>VLOOKUP(BA$5,kruis_contact,MATCH($C86,contact_zendlokaal,0)+1,FALSE)</f>
        <v>65</v>
      </c>
    </row>
    <row r="87" spans="1:53">
      <c r="A87" s="5"/>
      <c r="B87" s="360"/>
      <c r="C87" s="330"/>
      <c r="D87" s="30"/>
      <c r="E87" s="30"/>
      <c r="F87" s="80">
        <f t="shared" ref="F87:J87" si="282">F86-contact_verhoogd</f>
        <v>45</v>
      </c>
      <c r="G87" s="80">
        <f t="shared" si="282"/>
        <v>45</v>
      </c>
      <c r="H87" s="80">
        <f t="shared" si="282"/>
        <v>40</v>
      </c>
      <c r="I87" s="80">
        <f t="shared" si="282"/>
        <v>40</v>
      </c>
      <c r="J87" s="80">
        <f t="shared" si="282"/>
        <v>35</v>
      </c>
      <c r="K87" s="80">
        <f>K86-contact_verhoogd</f>
        <v>45</v>
      </c>
      <c r="L87" s="80"/>
      <c r="M87" s="80"/>
      <c r="N87" s="80"/>
      <c r="O87" s="80"/>
      <c r="P87" s="80"/>
      <c r="Q87" s="80"/>
      <c r="R87" s="80"/>
      <c r="S87" s="80"/>
      <c r="T87" s="80">
        <f>T86-contact_verhoogd</f>
        <v>40</v>
      </c>
      <c r="U87" s="80">
        <f>U86-contact_verhoogd</f>
        <v>40</v>
      </c>
      <c r="V87" s="80">
        <f>V86-contact_verhoogd</f>
        <v>35</v>
      </c>
      <c r="W87" s="80">
        <f>W86-contact_verhoogd</f>
        <v>40</v>
      </c>
      <c r="X87" s="80">
        <f>X86-contact_verhoogd</f>
        <v>35</v>
      </c>
      <c r="Y87" s="291" t="s">
        <v>46</v>
      </c>
      <c r="Z87" s="297" t="s">
        <v>46</v>
      </c>
      <c r="AA87" s="80">
        <f>AA86-contact_verhoogd</f>
        <v>60</v>
      </c>
      <c r="AB87" s="80">
        <f t="shared" ref="AB87" si="283">AB86-contact_verhoogd</f>
        <v>45</v>
      </c>
      <c r="AC87" s="80">
        <f t="shared" ref="AC87:AJ87" si="284">AC86-contact_verhoogd</f>
        <v>40</v>
      </c>
      <c r="AD87" s="80">
        <f t="shared" si="284"/>
        <v>40</v>
      </c>
      <c r="AE87" s="80">
        <f t="shared" si="284"/>
        <v>40</v>
      </c>
      <c r="AF87" s="80">
        <f t="shared" si="284"/>
        <v>60</v>
      </c>
      <c r="AG87" s="80">
        <f t="shared" si="284"/>
        <v>45</v>
      </c>
      <c r="AH87" s="80">
        <f t="shared" si="284"/>
        <v>40</v>
      </c>
      <c r="AI87" s="80">
        <f t="shared" si="284"/>
        <v>60</v>
      </c>
      <c r="AJ87" s="80">
        <f t="shared" si="284"/>
        <v>40</v>
      </c>
      <c r="AK87" s="80">
        <f t="shared" ref="AK87:AR87" si="285">AK86-contact_verhoogd</f>
        <v>40</v>
      </c>
      <c r="AL87" s="80">
        <f t="shared" si="285"/>
        <v>40</v>
      </c>
      <c r="AM87" s="80">
        <f t="shared" si="285"/>
        <v>45</v>
      </c>
      <c r="AN87" s="80">
        <f t="shared" si="285"/>
        <v>45</v>
      </c>
      <c r="AO87" s="80">
        <f t="shared" si="285"/>
        <v>35</v>
      </c>
      <c r="AP87" s="80">
        <f t="shared" si="285"/>
        <v>45</v>
      </c>
      <c r="AQ87" s="80">
        <f t="shared" si="285"/>
        <v>45</v>
      </c>
      <c r="AR87" s="80">
        <f t="shared" si="285"/>
        <v>40</v>
      </c>
      <c r="AS87" s="80">
        <f>AS86-contact_verhoogd</f>
        <v>60</v>
      </c>
      <c r="AV87" s="80">
        <f>AV86-contact_verhoogd</f>
        <v>60</v>
      </c>
      <c r="AW87" s="297" t="s">
        <v>46</v>
      </c>
      <c r="AX87" s="80">
        <f>AX86-contact_verhoogd</f>
        <v>60</v>
      </c>
      <c r="AY87" s="80">
        <f>AY86-contact_verhoogd</f>
        <v>45</v>
      </c>
      <c r="AZ87" s="80">
        <f>AZ86-contact_verhoogd</f>
        <v>60</v>
      </c>
      <c r="BA87" s="80">
        <f>BA86-contact_verhoogd</f>
        <v>60</v>
      </c>
    </row>
    <row r="88" spans="1:53" s="323" customFormat="1">
      <c r="A88" s="5"/>
      <c r="B88" s="360" t="s">
        <v>31</v>
      </c>
      <c r="C88" s="329" t="str">
        <f>VLOOKUP(B88,lokalentabel,4,FALSE)</f>
        <v>hoog</v>
      </c>
      <c r="D88" s="311"/>
      <c r="E88" s="311"/>
      <c r="F88" s="6">
        <f t="shared" ref="F88:J88" si="286">VLOOKUP(F$5,kruis_contact,MATCH($C88,contact_zendlokaal,0)+1,FALSE)</f>
        <v>55</v>
      </c>
      <c r="G88" s="6">
        <f t="shared" si="286"/>
        <v>55</v>
      </c>
      <c r="H88" s="6">
        <f t="shared" si="286"/>
        <v>50</v>
      </c>
      <c r="I88" s="6">
        <f t="shared" si="286"/>
        <v>50</v>
      </c>
      <c r="J88" s="6">
        <f t="shared" si="286"/>
        <v>45</v>
      </c>
      <c r="K88" s="6">
        <f t="shared" ref="K88:Q88" si="287">VLOOKUP(K$5,kruis_contact,MATCH($C88,contact_zendlokaal,0)+1,FALSE)</f>
        <v>55</v>
      </c>
      <c r="L88" s="6" t="str">
        <f t="shared" si="287"/>
        <v>geen eis</v>
      </c>
      <c r="M88" s="6" t="str">
        <f t="shared" si="287"/>
        <v>geen eis</v>
      </c>
      <c r="N88" s="6" t="str">
        <f t="shared" si="287"/>
        <v>geen eis</v>
      </c>
      <c r="O88" s="6" t="str">
        <f t="shared" si="287"/>
        <v>geen eis</v>
      </c>
      <c r="P88" s="6" t="str">
        <f t="shared" si="287"/>
        <v>geen eis</v>
      </c>
      <c r="Q88" s="6" t="str">
        <f t="shared" si="287"/>
        <v>geen eis</v>
      </c>
      <c r="R88" s="6"/>
      <c r="S88" s="6"/>
      <c r="T88" s="6">
        <f t="shared" ref="T88:AA88" si="288">VLOOKUP(T$5,kruis_contact,MATCH($C88,contact_zendlokaal,0)+1,FALSE)</f>
        <v>50</v>
      </c>
      <c r="U88" s="6">
        <f t="shared" si="288"/>
        <v>50</v>
      </c>
      <c r="V88" s="6">
        <f t="shared" si="288"/>
        <v>45</v>
      </c>
      <c r="W88" s="6">
        <f t="shared" si="288"/>
        <v>50</v>
      </c>
      <c r="X88" s="6">
        <f t="shared" si="288"/>
        <v>45</v>
      </c>
      <c r="Y88" s="293">
        <f t="shared" si="288"/>
        <v>45</v>
      </c>
      <c r="Z88" s="322">
        <f t="shared" si="288"/>
        <v>45</v>
      </c>
      <c r="AA88" s="6" t="str">
        <f t="shared" si="288"/>
        <v>geen eis</v>
      </c>
      <c r="AB88" s="6">
        <f t="shared" ref="AB88:AR88" si="289">VLOOKUP(AB$5,kruis_contact,MATCH($C88,contact_zendlokaal,0)+1,FALSE)</f>
        <v>55</v>
      </c>
      <c r="AC88" s="6">
        <f t="shared" si="289"/>
        <v>50</v>
      </c>
      <c r="AD88" s="6">
        <f t="shared" si="289"/>
        <v>50</v>
      </c>
      <c r="AE88" s="6">
        <f t="shared" si="289"/>
        <v>50</v>
      </c>
      <c r="AF88" s="6" t="str">
        <f t="shared" si="289"/>
        <v>geen eis</v>
      </c>
      <c r="AG88" s="6">
        <f t="shared" si="289"/>
        <v>55</v>
      </c>
      <c r="AH88" s="6">
        <f t="shared" si="289"/>
        <v>50</v>
      </c>
      <c r="AI88" s="6" t="str">
        <f t="shared" si="289"/>
        <v>geen eis</v>
      </c>
      <c r="AJ88" s="6">
        <f t="shared" si="289"/>
        <v>50</v>
      </c>
      <c r="AK88" s="6">
        <f t="shared" si="289"/>
        <v>50</v>
      </c>
      <c r="AL88" s="6">
        <f t="shared" si="289"/>
        <v>50</v>
      </c>
      <c r="AM88" s="6">
        <f t="shared" si="289"/>
        <v>55</v>
      </c>
      <c r="AN88" s="6">
        <f t="shared" si="289"/>
        <v>55</v>
      </c>
      <c r="AO88" s="6">
        <f t="shared" si="289"/>
        <v>45</v>
      </c>
      <c r="AP88" s="6">
        <f t="shared" si="289"/>
        <v>55</v>
      </c>
      <c r="AQ88" s="6">
        <f t="shared" si="289"/>
        <v>55</v>
      </c>
      <c r="AR88" s="6">
        <f t="shared" si="289"/>
        <v>50</v>
      </c>
      <c r="AS88" s="6" t="str">
        <f>VLOOKUP(AS$5,kruis_contact,MATCH($C88,contact_zendlokaal,0)+1,FALSE)</f>
        <v>geen eis</v>
      </c>
      <c r="AT88" s="6"/>
      <c r="AU88" s="6"/>
      <c r="AV88" s="6" t="str">
        <f>VLOOKUP(AV$5,kruis_contact,MATCH($C88,contact_zendlokaal,0)+1,FALSE)</f>
        <v>geen eis</v>
      </c>
      <c r="AW88" s="6">
        <f t="shared" ref="AW88" si="290">VLOOKUP(AW$5,kruis_contact,MATCH($C88,contact_zendlokaal,0)+1,FALSE)</f>
        <v>45</v>
      </c>
      <c r="AX88" s="6" t="str">
        <f>VLOOKUP(AX$5,kruis_contact,MATCH($C88,contact_zendlokaal,0)+1,FALSE)</f>
        <v>geen eis</v>
      </c>
      <c r="AY88" s="6">
        <f>VLOOKUP(AY$5,kruis_contact,MATCH($C88,contact_zendlokaal,0)+1,FALSE)</f>
        <v>55</v>
      </c>
      <c r="AZ88" s="6" t="str">
        <f>VLOOKUP(AZ$5,kruis_contact,MATCH($C88,contact_zendlokaal,0)+1,FALSE)</f>
        <v>geen eis</v>
      </c>
      <c r="BA88" s="6" t="str">
        <f>VLOOKUP(BA$5,kruis_contact,MATCH($C88,contact_zendlokaal,0)+1,FALSE)</f>
        <v>geen eis</v>
      </c>
    </row>
    <row r="89" spans="1:53">
      <c r="A89" s="5"/>
      <c r="B89" s="360"/>
      <c r="C89" s="330"/>
      <c r="D89" s="30"/>
      <c r="E89" s="30"/>
      <c r="F89" s="80">
        <f t="shared" ref="F89:J89" si="291">F88-contact_verhoogd</f>
        <v>50</v>
      </c>
      <c r="G89" s="80">
        <f t="shared" si="291"/>
        <v>50</v>
      </c>
      <c r="H89" s="80">
        <f t="shared" si="291"/>
        <v>45</v>
      </c>
      <c r="I89" s="80">
        <f t="shared" si="291"/>
        <v>45</v>
      </c>
      <c r="J89" s="80">
        <f t="shared" si="291"/>
        <v>40</v>
      </c>
      <c r="K89" s="80">
        <f>K88-contact_verhoogd</f>
        <v>50</v>
      </c>
      <c r="L89" s="80"/>
      <c r="M89" s="80"/>
      <c r="N89" s="80"/>
      <c r="O89" s="80"/>
      <c r="P89" s="80"/>
      <c r="Q89" s="80"/>
      <c r="R89" s="80"/>
      <c r="S89" s="80"/>
      <c r="T89" s="80">
        <f t="shared" ref="T89:Z89" si="292">T88-contact_verhoogd</f>
        <v>45</v>
      </c>
      <c r="U89" s="80">
        <f t="shared" si="292"/>
        <v>45</v>
      </c>
      <c r="V89" s="80">
        <f t="shared" si="292"/>
        <v>40</v>
      </c>
      <c r="W89" s="80">
        <f t="shared" si="292"/>
        <v>45</v>
      </c>
      <c r="X89" s="80">
        <f t="shared" ref="X89" si="293">X88-contact_verhoogd</f>
        <v>40</v>
      </c>
      <c r="Y89" s="290">
        <f t="shared" si="292"/>
        <v>40</v>
      </c>
      <c r="Z89" s="296">
        <f t="shared" si="292"/>
        <v>40</v>
      </c>
      <c r="AA89" s="33"/>
      <c r="AB89" s="80">
        <f>AB88-contact_verhoogd</f>
        <v>50</v>
      </c>
      <c r="AC89" s="80">
        <f>AC88-contact_verhoogd</f>
        <v>45</v>
      </c>
      <c r="AD89" s="80">
        <f>AD88-contact_verhoogd</f>
        <v>45</v>
      </c>
      <c r="AE89" s="80">
        <f>AE88-contact_verhoogd</f>
        <v>45</v>
      </c>
      <c r="AF89" s="33"/>
      <c r="AG89" s="80">
        <f>AG88-contact_verhoogd</f>
        <v>50</v>
      </c>
      <c r="AH89" s="80">
        <f>AH88-contact_verhoogd</f>
        <v>45</v>
      </c>
      <c r="AI89" s="33"/>
      <c r="AJ89" s="80">
        <f t="shared" ref="AJ89:AR89" si="294">AJ88-contact_verhoogd</f>
        <v>45</v>
      </c>
      <c r="AK89" s="80">
        <f t="shared" si="294"/>
        <v>45</v>
      </c>
      <c r="AL89" s="80">
        <f t="shared" si="294"/>
        <v>45</v>
      </c>
      <c r="AM89" s="80">
        <f t="shared" si="294"/>
        <v>50</v>
      </c>
      <c r="AN89" s="80">
        <f t="shared" si="294"/>
        <v>50</v>
      </c>
      <c r="AO89" s="80">
        <f t="shared" si="294"/>
        <v>40</v>
      </c>
      <c r="AP89" s="80">
        <f t="shared" si="294"/>
        <v>50</v>
      </c>
      <c r="AQ89" s="80">
        <f t="shared" si="294"/>
        <v>50</v>
      </c>
      <c r="AR89" s="80">
        <f t="shared" si="294"/>
        <v>45</v>
      </c>
      <c r="AW89" s="80">
        <f>AW88-contact_verhoogd</f>
        <v>40</v>
      </c>
      <c r="AY89" s="80">
        <f>AY88-contact_verhoogd</f>
        <v>50</v>
      </c>
    </row>
    <row r="90" spans="1:53" s="323" customFormat="1">
      <c r="A90" s="1"/>
      <c r="B90" s="360" t="s">
        <v>44</v>
      </c>
      <c r="C90" s="329" t="str">
        <f>VLOOKUP(B90,lokalentabel,4,FALSE)</f>
        <v>laag</v>
      </c>
      <c r="D90" s="311"/>
      <c r="E90" s="311"/>
      <c r="F90" s="6">
        <f t="shared" ref="F90:Q90" si="295">VLOOKUP(F$5,kruis_contact,MATCH($C90,contact_zendlokaal,0)+1,FALSE)</f>
        <v>65</v>
      </c>
      <c r="G90" s="6">
        <f t="shared" si="295"/>
        <v>65</v>
      </c>
      <c r="H90" s="6">
        <f t="shared" si="295"/>
        <v>60</v>
      </c>
      <c r="I90" s="6">
        <f t="shared" si="295"/>
        <v>60</v>
      </c>
      <c r="J90" s="6">
        <f t="shared" si="295"/>
        <v>55</v>
      </c>
      <c r="K90" s="6">
        <f t="shared" si="295"/>
        <v>65</v>
      </c>
      <c r="L90" s="6" t="str">
        <f t="shared" si="295"/>
        <v>geen eis</v>
      </c>
      <c r="M90" s="6" t="str">
        <f t="shared" si="295"/>
        <v>geen eis</v>
      </c>
      <c r="N90" s="6" t="str">
        <f t="shared" si="295"/>
        <v>geen eis</v>
      </c>
      <c r="O90" s="6" t="str">
        <f t="shared" si="295"/>
        <v>geen eis</v>
      </c>
      <c r="P90" s="6" t="str">
        <f t="shared" si="295"/>
        <v>geen eis</v>
      </c>
      <c r="Q90" s="6" t="str">
        <f t="shared" si="295"/>
        <v>geen eis</v>
      </c>
      <c r="R90" s="6"/>
      <c r="S90" s="6"/>
      <c r="T90" s="6">
        <f t="shared" ref="T90:AS90" si="296">VLOOKUP(T$5,kruis_contact,MATCH($C90,contact_zendlokaal,0)+1,FALSE)</f>
        <v>60</v>
      </c>
      <c r="U90" s="6">
        <f t="shared" si="296"/>
        <v>60</v>
      </c>
      <c r="V90" s="6">
        <f t="shared" si="296"/>
        <v>55</v>
      </c>
      <c r="W90" s="6">
        <f t="shared" si="296"/>
        <v>60</v>
      </c>
      <c r="X90" s="6">
        <f t="shared" si="296"/>
        <v>55</v>
      </c>
      <c r="Y90" s="293">
        <f t="shared" si="296"/>
        <v>55</v>
      </c>
      <c r="Z90" s="322">
        <f t="shared" si="296"/>
        <v>55</v>
      </c>
      <c r="AA90" s="6" t="str">
        <f t="shared" si="296"/>
        <v>geen eis</v>
      </c>
      <c r="AB90" s="6">
        <f t="shared" si="296"/>
        <v>65</v>
      </c>
      <c r="AC90" s="6">
        <f t="shared" si="296"/>
        <v>60</v>
      </c>
      <c r="AD90" s="6">
        <f t="shared" si="296"/>
        <v>60</v>
      </c>
      <c r="AE90" s="6">
        <f t="shared" si="296"/>
        <v>60</v>
      </c>
      <c r="AF90" s="6" t="str">
        <f t="shared" si="296"/>
        <v>geen eis</v>
      </c>
      <c r="AG90" s="6">
        <f t="shared" si="296"/>
        <v>65</v>
      </c>
      <c r="AH90" s="6">
        <f t="shared" si="296"/>
        <v>60</v>
      </c>
      <c r="AI90" s="6" t="str">
        <f t="shared" si="296"/>
        <v>geen eis</v>
      </c>
      <c r="AJ90" s="6">
        <f t="shared" si="296"/>
        <v>60</v>
      </c>
      <c r="AK90" s="6">
        <f t="shared" si="296"/>
        <v>60</v>
      </c>
      <c r="AL90" s="6">
        <f t="shared" si="296"/>
        <v>60</v>
      </c>
      <c r="AM90" s="6">
        <f t="shared" si="296"/>
        <v>65</v>
      </c>
      <c r="AN90" s="6">
        <f t="shared" si="296"/>
        <v>65</v>
      </c>
      <c r="AO90" s="6">
        <f t="shared" si="296"/>
        <v>55</v>
      </c>
      <c r="AP90" s="6">
        <f t="shared" si="296"/>
        <v>65</v>
      </c>
      <c r="AQ90" s="6">
        <f t="shared" si="296"/>
        <v>65</v>
      </c>
      <c r="AR90" s="6">
        <f t="shared" si="296"/>
        <v>60</v>
      </c>
      <c r="AS90" s="6" t="str">
        <f t="shared" si="296"/>
        <v>geen eis</v>
      </c>
      <c r="AT90" s="6"/>
      <c r="AU90" s="6"/>
      <c r="AV90" s="6" t="str">
        <f t="shared" ref="AV90:BA90" si="297">VLOOKUP(AV$5,kruis_contact,MATCH($C90,contact_zendlokaal,0)+1,FALSE)</f>
        <v>geen eis</v>
      </c>
      <c r="AW90" s="6">
        <f t="shared" si="297"/>
        <v>55</v>
      </c>
      <c r="AX90" s="6" t="str">
        <f t="shared" si="297"/>
        <v>geen eis</v>
      </c>
      <c r="AY90" s="6">
        <f t="shared" si="297"/>
        <v>65</v>
      </c>
      <c r="AZ90" s="6" t="str">
        <f t="shared" si="297"/>
        <v>geen eis</v>
      </c>
      <c r="BA90" s="6" t="str">
        <f t="shared" si="297"/>
        <v>geen eis</v>
      </c>
    </row>
    <row r="91" spans="1:53">
      <c r="A91" s="1"/>
      <c r="B91" s="360"/>
      <c r="C91" s="330"/>
      <c r="D91" s="30"/>
      <c r="E91" s="30"/>
      <c r="F91" s="80">
        <f t="shared" ref="F91:K91" si="298">F90-contact_verhoogd</f>
        <v>60</v>
      </c>
      <c r="G91" s="80">
        <f t="shared" si="298"/>
        <v>60</v>
      </c>
      <c r="H91" s="80">
        <f t="shared" si="298"/>
        <v>55</v>
      </c>
      <c r="I91" s="80">
        <f t="shared" si="298"/>
        <v>55</v>
      </c>
      <c r="J91" s="80">
        <f t="shared" si="298"/>
        <v>50</v>
      </c>
      <c r="K91" s="80">
        <f t="shared" si="298"/>
        <v>60</v>
      </c>
      <c r="L91" s="80"/>
      <c r="M91" s="80"/>
      <c r="N91" s="80"/>
      <c r="O91" s="80"/>
      <c r="P91" s="80"/>
      <c r="Q91" s="80"/>
      <c r="R91" s="80"/>
      <c r="S91" s="80"/>
      <c r="T91" s="80">
        <f t="shared" ref="T91" si="299">T90-contact_verhoogd</f>
        <v>55</v>
      </c>
      <c r="U91" s="80">
        <f t="shared" ref="U91:Z91" si="300">U90-contact_verhoogd</f>
        <v>55</v>
      </c>
      <c r="V91" s="80">
        <f t="shared" si="300"/>
        <v>50</v>
      </c>
      <c r="W91" s="80">
        <f t="shared" si="300"/>
        <v>55</v>
      </c>
      <c r="X91" s="80">
        <f t="shared" ref="X91" si="301">X90-contact_verhoogd</f>
        <v>50</v>
      </c>
      <c r="Y91" s="290">
        <f t="shared" si="300"/>
        <v>50</v>
      </c>
      <c r="Z91" s="296">
        <f t="shared" si="300"/>
        <v>50</v>
      </c>
      <c r="AA91" s="33"/>
      <c r="AB91" s="80">
        <f>AB90-contact_verhoogd</f>
        <v>60</v>
      </c>
      <c r="AC91" s="80">
        <f>AC90-contact_verhoogd</f>
        <v>55</v>
      </c>
      <c r="AD91" s="80">
        <f>AD90-contact_verhoogd</f>
        <v>55</v>
      </c>
      <c r="AE91" s="80">
        <f>AE90-contact_verhoogd</f>
        <v>55</v>
      </c>
      <c r="AF91" s="33"/>
      <c r="AG91" s="80">
        <f>AG90-contact_verhoogd</f>
        <v>60</v>
      </c>
      <c r="AH91" s="80">
        <f>AH90-contact_verhoogd</f>
        <v>55</v>
      </c>
      <c r="AI91" s="33"/>
      <c r="AJ91" s="80">
        <f t="shared" ref="AJ91:AR91" si="302">AJ90-contact_verhoogd</f>
        <v>55</v>
      </c>
      <c r="AK91" s="80">
        <f t="shared" si="302"/>
        <v>55</v>
      </c>
      <c r="AL91" s="80">
        <f t="shared" si="302"/>
        <v>55</v>
      </c>
      <c r="AM91" s="80">
        <f t="shared" si="302"/>
        <v>60</v>
      </c>
      <c r="AN91" s="80">
        <f t="shared" si="302"/>
        <v>60</v>
      </c>
      <c r="AO91" s="80">
        <f t="shared" si="302"/>
        <v>50</v>
      </c>
      <c r="AP91" s="80">
        <f t="shared" si="302"/>
        <v>60</v>
      </c>
      <c r="AQ91" s="80">
        <f t="shared" si="302"/>
        <v>60</v>
      </c>
      <c r="AR91" s="80">
        <f t="shared" si="302"/>
        <v>55</v>
      </c>
      <c r="AW91" s="80">
        <f t="shared" ref="AW91" si="303">AW90-contact_verhoogd</f>
        <v>50</v>
      </c>
      <c r="AY91" s="80">
        <f>AY90-contact_verhoogd</f>
        <v>60</v>
      </c>
    </row>
    <row r="92" spans="1:53">
      <c r="A92" s="5"/>
      <c r="B92" s="319"/>
      <c r="C92" s="330"/>
      <c r="D92" s="30"/>
      <c r="E92" s="30"/>
      <c r="F92" s="33"/>
      <c r="G92" s="33"/>
      <c r="H92" s="33"/>
      <c r="I92" s="33"/>
      <c r="J92" s="33"/>
      <c r="K92" s="80"/>
      <c r="L92" s="80"/>
      <c r="M92" s="80"/>
      <c r="N92" s="80"/>
      <c r="O92" s="80"/>
      <c r="P92" s="80"/>
      <c r="Q92" s="80"/>
      <c r="R92" s="80"/>
      <c r="S92" s="80"/>
      <c r="T92" s="33"/>
      <c r="U92" s="33"/>
      <c r="V92" s="33"/>
      <c r="W92" s="33"/>
      <c r="X92" s="33"/>
      <c r="Y92" s="291"/>
      <c r="Z92" s="297"/>
      <c r="AA92" s="33"/>
      <c r="AB92" s="33"/>
      <c r="AC92" s="33"/>
      <c r="AD92" s="33"/>
      <c r="AE92" s="33"/>
      <c r="AF92" s="33"/>
      <c r="AG92" s="33"/>
      <c r="AH92" s="33"/>
      <c r="AI92" s="33"/>
      <c r="AJ92" s="33"/>
      <c r="AK92" s="33"/>
      <c r="AL92" s="33"/>
      <c r="AM92" s="33"/>
      <c r="AN92" s="33"/>
      <c r="AO92" s="33"/>
      <c r="AP92" s="33"/>
      <c r="AQ92" s="33"/>
      <c r="AR92" s="33"/>
      <c r="AW92" s="33"/>
    </row>
    <row r="93" spans="1:53">
      <c r="A93" s="1"/>
      <c r="B93" s="313" t="s">
        <v>105</v>
      </c>
      <c r="C93" s="332"/>
      <c r="D93" s="70"/>
      <c r="E93" s="70"/>
      <c r="F93" s="33"/>
      <c r="G93" s="33"/>
      <c r="H93" s="33"/>
      <c r="I93" s="33"/>
      <c r="J93" s="33"/>
      <c r="K93" s="80"/>
      <c r="L93" s="80"/>
      <c r="M93" s="80"/>
      <c r="N93" s="80"/>
      <c r="O93" s="80"/>
      <c r="P93" s="80"/>
      <c r="Q93" s="80"/>
      <c r="R93" s="80"/>
      <c r="S93" s="80"/>
      <c r="T93" s="33"/>
      <c r="U93" s="33"/>
      <c r="V93" s="33"/>
      <c r="W93" s="33"/>
      <c r="X93" s="33"/>
      <c r="Y93" s="291"/>
      <c r="Z93" s="297"/>
      <c r="AA93" s="33"/>
      <c r="AB93" s="33"/>
      <c r="AC93" s="33"/>
      <c r="AD93" s="33"/>
      <c r="AE93" s="33"/>
      <c r="AF93" s="33"/>
      <c r="AG93" s="33"/>
      <c r="AH93" s="33"/>
      <c r="AI93" s="33"/>
      <c r="AJ93" s="33"/>
      <c r="AK93" s="33"/>
      <c r="AL93" s="33"/>
      <c r="AM93" s="33"/>
      <c r="AN93" s="33"/>
      <c r="AO93" s="33"/>
      <c r="AP93" s="33"/>
      <c r="AQ93" s="33"/>
      <c r="AR93" s="33"/>
      <c r="AS93" s="64"/>
      <c r="AT93" s="64"/>
      <c r="AU93" s="64"/>
      <c r="AV93" s="64"/>
      <c r="AW93" s="33"/>
    </row>
    <row r="94" spans="1:53" s="323" customFormat="1">
      <c r="A94" s="1"/>
      <c r="B94" s="360" t="s">
        <v>29</v>
      </c>
      <c r="C94" s="329" t="str">
        <f>VLOOKUP(B94,lokalentabel,4,FALSE)</f>
        <v>normaal</v>
      </c>
      <c r="D94" s="311"/>
      <c r="E94" s="311"/>
      <c r="F94" s="6">
        <f t="shared" ref="F94:J94" si="304">VLOOKUP(F$5,kruis_contact,MATCH($C94,contact_zendlokaal,0)+1,FALSE)</f>
        <v>60</v>
      </c>
      <c r="G94" s="6">
        <f t="shared" si="304"/>
        <v>60</v>
      </c>
      <c r="H94" s="6">
        <f t="shared" si="304"/>
        <v>55</v>
      </c>
      <c r="I94" s="6">
        <f t="shared" si="304"/>
        <v>55</v>
      </c>
      <c r="J94" s="6">
        <f t="shared" si="304"/>
        <v>50</v>
      </c>
      <c r="K94" s="6">
        <f t="shared" ref="K94:Q94" si="305">VLOOKUP(K$5,kruis_contact,MATCH($C94,contact_zendlokaal,0)+1,FALSE)</f>
        <v>60</v>
      </c>
      <c r="L94" s="6" t="str">
        <f t="shared" si="305"/>
        <v>geen eis</v>
      </c>
      <c r="M94" s="6" t="str">
        <f t="shared" si="305"/>
        <v>geen eis</v>
      </c>
      <c r="N94" s="6" t="str">
        <f t="shared" si="305"/>
        <v>geen eis</v>
      </c>
      <c r="O94" s="6" t="str">
        <f t="shared" si="305"/>
        <v>geen eis</v>
      </c>
      <c r="P94" s="6" t="str">
        <f t="shared" si="305"/>
        <v>geen eis</v>
      </c>
      <c r="Q94" s="6" t="str">
        <f t="shared" si="305"/>
        <v>geen eis</v>
      </c>
      <c r="R94" s="6"/>
      <c r="S94" s="6"/>
      <c r="T94" s="6">
        <f t="shared" ref="T94:AB94" si="306">VLOOKUP(T$5,kruis_contact,MATCH($C94,contact_zendlokaal,0)+1,FALSE)</f>
        <v>55</v>
      </c>
      <c r="U94" s="6">
        <f t="shared" si="306"/>
        <v>55</v>
      </c>
      <c r="V94" s="6">
        <f t="shared" si="306"/>
        <v>50</v>
      </c>
      <c r="W94" s="6">
        <f t="shared" si="306"/>
        <v>55</v>
      </c>
      <c r="X94" s="6">
        <f t="shared" si="306"/>
        <v>50</v>
      </c>
      <c r="Y94" s="293">
        <f t="shared" si="306"/>
        <v>50</v>
      </c>
      <c r="Z94" s="322">
        <f t="shared" si="306"/>
        <v>50</v>
      </c>
      <c r="AA94" s="6" t="str">
        <f t="shared" si="306"/>
        <v>geen eis</v>
      </c>
      <c r="AB94" s="6">
        <f t="shared" si="306"/>
        <v>60</v>
      </c>
      <c r="AC94" s="6">
        <f t="shared" ref="AC94:AR94" si="307">VLOOKUP(AC$5,kruis_contact,MATCH($C94,contact_zendlokaal,0)+1,FALSE)</f>
        <v>55</v>
      </c>
      <c r="AD94" s="6">
        <f t="shared" si="307"/>
        <v>55</v>
      </c>
      <c r="AE94" s="6">
        <f t="shared" si="307"/>
        <v>55</v>
      </c>
      <c r="AF94" s="6" t="str">
        <f t="shared" si="307"/>
        <v>geen eis</v>
      </c>
      <c r="AG94" s="6">
        <f t="shared" si="307"/>
        <v>60</v>
      </c>
      <c r="AH94" s="6">
        <f t="shared" si="307"/>
        <v>55</v>
      </c>
      <c r="AI94" s="6" t="str">
        <f t="shared" si="307"/>
        <v>geen eis</v>
      </c>
      <c r="AJ94" s="6">
        <f t="shared" si="307"/>
        <v>55</v>
      </c>
      <c r="AK94" s="6">
        <f t="shared" si="307"/>
        <v>55</v>
      </c>
      <c r="AL94" s="6">
        <f t="shared" si="307"/>
        <v>55</v>
      </c>
      <c r="AM94" s="6">
        <f t="shared" si="307"/>
        <v>60</v>
      </c>
      <c r="AN94" s="6">
        <f t="shared" si="307"/>
        <v>60</v>
      </c>
      <c r="AO94" s="6">
        <f t="shared" si="307"/>
        <v>50</v>
      </c>
      <c r="AP94" s="6">
        <f t="shared" si="307"/>
        <v>60</v>
      </c>
      <c r="AQ94" s="6">
        <f t="shared" si="307"/>
        <v>60</v>
      </c>
      <c r="AR94" s="6">
        <f t="shared" si="307"/>
        <v>55</v>
      </c>
      <c r="AS94" s="6" t="str">
        <f>VLOOKUP(AS$5,kruis_contact,MATCH($C94,contact_zendlokaal,0)+1,FALSE)</f>
        <v>geen eis</v>
      </c>
      <c r="AT94" s="6"/>
      <c r="AU94" s="6"/>
      <c r="AV94" s="6" t="str">
        <f>VLOOKUP(AV$5,kruis_contact,MATCH($C94,contact_zendlokaal,0)+1,FALSE)</f>
        <v>geen eis</v>
      </c>
      <c r="AW94" s="6">
        <f t="shared" ref="AW94" si="308">VLOOKUP(AW$5,kruis_contact,MATCH($C94,contact_zendlokaal,0)+1,FALSE)</f>
        <v>50</v>
      </c>
      <c r="AX94" s="6" t="str">
        <f>VLOOKUP(AX$5,kruis_contact,MATCH($C94,contact_zendlokaal,0)+1,FALSE)</f>
        <v>geen eis</v>
      </c>
      <c r="AY94" s="6">
        <f>VLOOKUP(AY$5,kruis_contact,MATCH($C94,contact_zendlokaal,0)+1,FALSE)</f>
        <v>60</v>
      </c>
      <c r="AZ94" s="6" t="str">
        <f>VLOOKUP(AZ$5,kruis_contact,MATCH($C94,contact_zendlokaal,0)+1,FALSE)</f>
        <v>geen eis</v>
      </c>
      <c r="BA94" s="6" t="str">
        <f>VLOOKUP(BA$5,kruis_contact,MATCH($C94,contact_zendlokaal,0)+1,FALSE)</f>
        <v>geen eis</v>
      </c>
    </row>
    <row r="95" spans="1:53">
      <c r="A95" s="1"/>
      <c r="B95" s="360"/>
      <c r="C95" s="330"/>
      <c r="D95" s="30"/>
      <c r="E95" s="30"/>
      <c r="F95" s="80">
        <f t="shared" ref="F95:J95" si="309">F94-contact_verhoogd</f>
        <v>55</v>
      </c>
      <c r="G95" s="80">
        <f t="shared" si="309"/>
        <v>55</v>
      </c>
      <c r="H95" s="80">
        <f t="shared" si="309"/>
        <v>50</v>
      </c>
      <c r="I95" s="80">
        <f t="shared" si="309"/>
        <v>50</v>
      </c>
      <c r="J95" s="80">
        <f t="shared" si="309"/>
        <v>45</v>
      </c>
      <c r="K95" s="80">
        <f>K94-contact_verhoogd</f>
        <v>55</v>
      </c>
      <c r="L95" s="80"/>
      <c r="M95" s="80"/>
      <c r="N95" s="80"/>
      <c r="O95" s="80"/>
      <c r="P95" s="80"/>
      <c r="Q95" s="80"/>
      <c r="R95" s="80"/>
      <c r="S95" s="80"/>
      <c r="T95" s="80">
        <f t="shared" ref="T95:Z95" si="310">T94-contact_verhoogd</f>
        <v>50</v>
      </c>
      <c r="U95" s="80">
        <f t="shared" si="310"/>
        <v>50</v>
      </c>
      <c r="V95" s="80">
        <f t="shared" si="310"/>
        <v>45</v>
      </c>
      <c r="W95" s="80">
        <f t="shared" si="310"/>
        <v>50</v>
      </c>
      <c r="X95" s="80">
        <f t="shared" ref="X95" si="311">X94-contact_verhoogd</f>
        <v>45</v>
      </c>
      <c r="Y95" s="290">
        <f t="shared" si="310"/>
        <v>45</v>
      </c>
      <c r="Z95" s="296">
        <f t="shared" si="310"/>
        <v>45</v>
      </c>
      <c r="AA95" s="33"/>
      <c r="AB95" s="80">
        <f>AB94-contact_verhoogd</f>
        <v>55</v>
      </c>
      <c r="AC95" s="80">
        <f>AC94-contact_verhoogd</f>
        <v>50</v>
      </c>
      <c r="AD95" s="80">
        <f>AD94-contact_verhoogd</f>
        <v>50</v>
      </c>
      <c r="AE95" s="80">
        <f>AE94-contact_verhoogd</f>
        <v>50</v>
      </c>
      <c r="AF95" s="33"/>
      <c r="AG95" s="80">
        <f>AG94-contact_verhoogd</f>
        <v>55</v>
      </c>
      <c r="AH95" s="80">
        <f>AH94-contact_verhoogd</f>
        <v>50</v>
      </c>
      <c r="AI95" s="33"/>
      <c r="AJ95" s="80">
        <f t="shared" ref="AJ95:AR95" si="312">AJ94-contact_verhoogd</f>
        <v>50</v>
      </c>
      <c r="AK95" s="80">
        <f t="shared" si="312"/>
        <v>50</v>
      </c>
      <c r="AL95" s="80">
        <f t="shared" si="312"/>
        <v>50</v>
      </c>
      <c r="AM95" s="80">
        <f t="shared" si="312"/>
        <v>55</v>
      </c>
      <c r="AN95" s="80">
        <f t="shared" si="312"/>
        <v>55</v>
      </c>
      <c r="AO95" s="80">
        <f t="shared" si="312"/>
        <v>45</v>
      </c>
      <c r="AP95" s="80">
        <f t="shared" si="312"/>
        <v>55</v>
      </c>
      <c r="AQ95" s="80">
        <f t="shared" si="312"/>
        <v>55</v>
      </c>
      <c r="AR95" s="80">
        <f t="shared" si="312"/>
        <v>50</v>
      </c>
      <c r="AS95" s="64"/>
      <c r="AT95" s="64"/>
      <c r="AU95" s="64"/>
      <c r="AV95" s="64"/>
      <c r="AW95" s="80">
        <f>AW94-contact_verhoogd</f>
        <v>45</v>
      </c>
      <c r="AY95" s="80">
        <f>AY94-contact_verhoogd</f>
        <v>55</v>
      </c>
    </row>
    <row r="96" spans="1:53" s="323" customFormat="1">
      <c r="A96" s="5"/>
      <c r="B96" s="360" t="s">
        <v>285</v>
      </c>
      <c r="C96" s="329" t="str">
        <f>VLOOKUP(B96,lokalentabel,4,FALSE)</f>
        <v>normaal</v>
      </c>
      <c r="D96" s="311"/>
      <c r="E96" s="311"/>
      <c r="F96" s="6">
        <f t="shared" ref="F96:J96" si="313">VLOOKUP(F$5,kruis_contact,MATCH($C96,contact_zendlokaal,0)+1,FALSE)</f>
        <v>60</v>
      </c>
      <c r="G96" s="6">
        <f t="shared" si="313"/>
        <v>60</v>
      </c>
      <c r="H96" s="6">
        <f t="shared" si="313"/>
        <v>55</v>
      </c>
      <c r="I96" s="6">
        <f t="shared" si="313"/>
        <v>55</v>
      </c>
      <c r="J96" s="6">
        <f t="shared" si="313"/>
        <v>50</v>
      </c>
      <c r="K96" s="6">
        <f t="shared" ref="K96:Q96" si="314">VLOOKUP(K$5,kruis_contact,MATCH($C96,contact_zendlokaal,0)+1,FALSE)</f>
        <v>60</v>
      </c>
      <c r="L96" s="6" t="str">
        <f t="shared" si="314"/>
        <v>geen eis</v>
      </c>
      <c r="M96" s="6" t="str">
        <f t="shared" si="314"/>
        <v>geen eis</v>
      </c>
      <c r="N96" s="6" t="str">
        <f t="shared" si="314"/>
        <v>geen eis</v>
      </c>
      <c r="O96" s="6" t="str">
        <f t="shared" si="314"/>
        <v>geen eis</v>
      </c>
      <c r="P96" s="6" t="str">
        <f t="shared" si="314"/>
        <v>geen eis</v>
      </c>
      <c r="Q96" s="6" t="str">
        <f t="shared" si="314"/>
        <v>geen eis</v>
      </c>
      <c r="R96" s="6"/>
      <c r="S96" s="6"/>
      <c r="T96" s="6">
        <f t="shared" ref="T96:AB96" si="315">VLOOKUP(T$5,kruis_contact,MATCH($C96,contact_zendlokaal,0)+1,FALSE)</f>
        <v>55</v>
      </c>
      <c r="U96" s="6">
        <f t="shared" si="315"/>
        <v>55</v>
      </c>
      <c r="V96" s="6">
        <f t="shared" si="315"/>
        <v>50</v>
      </c>
      <c r="W96" s="6">
        <f t="shared" si="315"/>
        <v>55</v>
      </c>
      <c r="X96" s="6">
        <f t="shared" si="315"/>
        <v>50</v>
      </c>
      <c r="Y96" s="293">
        <f t="shared" si="315"/>
        <v>50</v>
      </c>
      <c r="Z96" s="322">
        <f t="shared" si="315"/>
        <v>50</v>
      </c>
      <c r="AA96" s="6" t="str">
        <f t="shared" si="315"/>
        <v>geen eis</v>
      </c>
      <c r="AB96" s="6">
        <f t="shared" si="315"/>
        <v>60</v>
      </c>
      <c r="AC96" s="6">
        <f t="shared" ref="AC96:AR96" si="316">VLOOKUP(AC$5,kruis_contact,MATCH($C96,contact_zendlokaal,0)+1,FALSE)</f>
        <v>55</v>
      </c>
      <c r="AD96" s="6">
        <f t="shared" si="316"/>
        <v>55</v>
      </c>
      <c r="AE96" s="6">
        <f t="shared" si="316"/>
        <v>55</v>
      </c>
      <c r="AF96" s="6" t="str">
        <f t="shared" si="316"/>
        <v>geen eis</v>
      </c>
      <c r="AG96" s="6">
        <f t="shared" si="316"/>
        <v>60</v>
      </c>
      <c r="AH96" s="6">
        <f t="shared" si="316"/>
        <v>55</v>
      </c>
      <c r="AI96" s="6" t="str">
        <f t="shared" si="316"/>
        <v>geen eis</v>
      </c>
      <c r="AJ96" s="6">
        <f t="shared" si="316"/>
        <v>55</v>
      </c>
      <c r="AK96" s="6">
        <f t="shared" si="316"/>
        <v>55</v>
      </c>
      <c r="AL96" s="6">
        <f t="shared" si="316"/>
        <v>55</v>
      </c>
      <c r="AM96" s="6">
        <f t="shared" si="316"/>
        <v>60</v>
      </c>
      <c r="AN96" s="6">
        <f t="shared" si="316"/>
        <v>60</v>
      </c>
      <c r="AO96" s="6">
        <f t="shared" si="316"/>
        <v>50</v>
      </c>
      <c r="AP96" s="6">
        <f t="shared" si="316"/>
        <v>60</v>
      </c>
      <c r="AQ96" s="6">
        <f t="shared" si="316"/>
        <v>60</v>
      </c>
      <c r="AR96" s="6">
        <f t="shared" si="316"/>
        <v>55</v>
      </c>
      <c r="AS96" s="6" t="str">
        <f>VLOOKUP(AS$5,kruis_contact,MATCH($C96,contact_zendlokaal,0)+1,FALSE)</f>
        <v>geen eis</v>
      </c>
      <c r="AT96" s="6"/>
      <c r="AU96" s="6"/>
      <c r="AV96" s="6" t="str">
        <f>VLOOKUP(AV$5,kruis_contact,MATCH($C96,contact_zendlokaal,0)+1,FALSE)</f>
        <v>geen eis</v>
      </c>
      <c r="AW96" s="6">
        <f t="shared" ref="AW96" si="317">VLOOKUP(AW$5,kruis_contact,MATCH($C96,contact_zendlokaal,0)+1,FALSE)</f>
        <v>50</v>
      </c>
      <c r="AX96" s="6" t="str">
        <f>VLOOKUP(AX$5,kruis_contact,MATCH($C96,contact_zendlokaal,0)+1,FALSE)</f>
        <v>geen eis</v>
      </c>
      <c r="AY96" s="6">
        <f>VLOOKUP(AY$5,kruis_contact,MATCH($C96,contact_zendlokaal,0)+1,FALSE)</f>
        <v>60</v>
      </c>
      <c r="AZ96" s="6" t="str">
        <f>VLOOKUP(AZ$5,kruis_contact,MATCH($C96,contact_zendlokaal,0)+1,FALSE)</f>
        <v>geen eis</v>
      </c>
      <c r="BA96" s="6" t="str">
        <f>VLOOKUP(BA$5,kruis_contact,MATCH($C96,contact_zendlokaal,0)+1,FALSE)</f>
        <v>geen eis</v>
      </c>
    </row>
    <row r="97" spans="1:53">
      <c r="A97" s="5"/>
      <c r="B97" s="360"/>
      <c r="C97" s="330"/>
      <c r="D97" s="30"/>
      <c r="E97" s="30"/>
      <c r="F97" s="80">
        <f t="shared" ref="F97:J97" si="318">F96-contact_verhoogd</f>
        <v>55</v>
      </c>
      <c r="G97" s="80">
        <f t="shared" si="318"/>
        <v>55</v>
      </c>
      <c r="H97" s="80">
        <f t="shared" si="318"/>
        <v>50</v>
      </c>
      <c r="I97" s="80">
        <f t="shared" si="318"/>
        <v>50</v>
      </c>
      <c r="J97" s="80">
        <f t="shared" si="318"/>
        <v>45</v>
      </c>
      <c r="K97" s="80">
        <f>K96-contact_verhoogd</f>
        <v>55</v>
      </c>
      <c r="L97" s="80"/>
      <c r="M97" s="80"/>
      <c r="N97" s="80"/>
      <c r="O97" s="80"/>
      <c r="P97" s="80"/>
      <c r="Q97" s="80"/>
      <c r="R97" s="80"/>
      <c r="S97" s="80"/>
      <c r="T97" s="80">
        <f t="shared" ref="T97:Z97" si="319">T96-contact_verhoogd</f>
        <v>50</v>
      </c>
      <c r="U97" s="80">
        <f t="shared" si="319"/>
        <v>50</v>
      </c>
      <c r="V97" s="80">
        <f t="shared" si="319"/>
        <v>45</v>
      </c>
      <c r="W97" s="80">
        <f t="shared" si="319"/>
        <v>50</v>
      </c>
      <c r="X97" s="80">
        <f t="shared" ref="X97" si="320">X96-contact_verhoogd</f>
        <v>45</v>
      </c>
      <c r="Y97" s="290">
        <f t="shared" si="319"/>
        <v>45</v>
      </c>
      <c r="Z97" s="296">
        <f t="shared" si="319"/>
        <v>45</v>
      </c>
      <c r="AA97" s="33"/>
      <c r="AB97" s="80">
        <f>AB96-contact_verhoogd</f>
        <v>55</v>
      </c>
      <c r="AC97" s="80">
        <f>AC96-contact_verhoogd</f>
        <v>50</v>
      </c>
      <c r="AD97" s="80">
        <f>AD96-contact_verhoogd</f>
        <v>50</v>
      </c>
      <c r="AE97" s="80">
        <f>AE96-contact_verhoogd</f>
        <v>50</v>
      </c>
      <c r="AF97" s="33"/>
      <c r="AG97" s="80">
        <f>AG96-contact_verhoogd</f>
        <v>55</v>
      </c>
      <c r="AH97" s="80">
        <f>AH96-contact_verhoogd</f>
        <v>50</v>
      </c>
      <c r="AI97" s="33"/>
      <c r="AJ97" s="80">
        <f t="shared" ref="AJ97:AR97" si="321">AJ96-contact_verhoogd</f>
        <v>50</v>
      </c>
      <c r="AK97" s="80">
        <f t="shared" si="321"/>
        <v>50</v>
      </c>
      <c r="AL97" s="80">
        <f t="shared" si="321"/>
        <v>50</v>
      </c>
      <c r="AM97" s="80">
        <f t="shared" si="321"/>
        <v>55</v>
      </c>
      <c r="AN97" s="80">
        <f t="shared" si="321"/>
        <v>55</v>
      </c>
      <c r="AO97" s="80">
        <f t="shared" si="321"/>
        <v>45</v>
      </c>
      <c r="AP97" s="80">
        <f t="shared" si="321"/>
        <v>55</v>
      </c>
      <c r="AQ97" s="80">
        <f t="shared" si="321"/>
        <v>55</v>
      </c>
      <c r="AR97" s="80">
        <f t="shared" si="321"/>
        <v>50</v>
      </c>
      <c r="AW97" s="80">
        <f>AW96-contact_verhoogd</f>
        <v>45</v>
      </c>
      <c r="AY97" s="80">
        <f>AY96-contact_verhoogd</f>
        <v>55</v>
      </c>
    </row>
    <row r="98" spans="1:53" s="323" customFormat="1">
      <c r="A98" s="1"/>
      <c r="B98" s="360" t="s">
        <v>25</v>
      </c>
      <c r="C98" s="329" t="str">
        <f>VLOOKUP(B98,lokalentabel,4,FALSE)</f>
        <v>normaal</v>
      </c>
      <c r="D98" s="311"/>
      <c r="E98" s="311"/>
      <c r="F98" s="6">
        <f t="shared" ref="F98:J98" si="322">VLOOKUP(F$5,kruis_contact,MATCH($C98,contact_zendlokaal,0)+1,FALSE)</f>
        <v>60</v>
      </c>
      <c r="G98" s="6">
        <f t="shared" si="322"/>
        <v>60</v>
      </c>
      <c r="H98" s="6">
        <f t="shared" si="322"/>
        <v>55</v>
      </c>
      <c r="I98" s="6">
        <f t="shared" si="322"/>
        <v>55</v>
      </c>
      <c r="J98" s="6">
        <f t="shared" si="322"/>
        <v>50</v>
      </c>
      <c r="K98" s="6">
        <f t="shared" ref="K98:Q98" si="323">VLOOKUP(K$5,kruis_contact,MATCH($C98,contact_zendlokaal,0)+1,FALSE)</f>
        <v>60</v>
      </c>
      <c r="L98" s="6" t="str">
        <f t="shared" si="323"/>
        <v>geen eis</v>
      </c>
      <c r="M98" s="6" t="str">
        <f t="shared" si="323"/>
        <v>geen eis</v>
      </c>
      <c r="N98" s="6" t="str">
        <f t="shared" si="323"/>
        <v>geen eis</v>
      </c>
      <c r="O98" s="6" t="str">
        <f t="shared" si="323"/>
        <v>geen eis</v>
      </c>
      <c r="P98" s="6" t="str">
        <f t="shared" si="323"/>
        <v>geen eis</v>
      </c>
      <c r="Q98" s="6" t="str">
        <f t="shared" si="323"/>
        <v>geen eis</v>
      </c>
      <c r="R98" s="6"/>
      <c r="S98" s="6"/>
      <c r="T98" s="6">
        <f t="shared" ref="T98:AB98" si="324">VLOOKUP(T$5,kruis_contact,MATCH($C98,contact_zendlokaal,0)+1,FALSE)</f>
        <v>55</v>
      </c>
      <c r="U98" s="6">
        <f t="shared" si="324"/>
        <v>55</v>
      </c>
      <c r="V98" s="6">
        <f t="shared" si="324"/>
        <v>50</v>
      </c>
      <c r="W98" s="6">
        <f t="shared" si="324"/>
        <v>55</v>
      </c>
      <c r="X98" s="6">
        <f t="shared" si="324"/>
        <v>50</v>
      </c>
      <c r="Y98" s="293">
        <f t="shared" si="324"/>
        <v>50</v>
      </c>
      <c r="Z98" s="322">
        <f t="shared" si="324"/>
        <v>50</v>
      </c>
      <c r="AA98" s="6" t="str">
        <f t="shared" si="324"/>
        <v>geen eis</v>
      </c>
      <c r="AB98" s="6">
        <f t="shared" si="324"/>
        <v>60</v>
      </c>
      <c r="AC98" s="6">
        <f t="shared" ref="AC98:AR98" si="325">VLOOKUP(AC$5,kruis_contact,MATCH($C98,contact_zendlokaal,0)+1,FALSE)</f>
        <v>55</v>
      </c>
      <c r="AD98" s="6">
        <f t="shared" si="325"/>
        <v>55</v>
      </c>
      <c r="AE98" s="6">
        <f t="shared" si="325"/>
        <v>55</v>
      </c>
      <c r="AF98" s="6" t="str">
        <f t="shared" si="325"/>
        <v>geen eis</v>
      </c>
      <c r="AG98" s="6">
        <f t="shared" si="325"/>
        <v>60</v>
      </c>
      <c r="AH98" s="6">
        <f t="shared" si="325"/>
        <v>55</v>
      </c>
      <c r="AI98" s="6" t="str">
        <f t="shared" si="325"/>
        <v>geen eis</v>
      </c>
      <c r="AJ98" s="6">
        <f t="shared" si="325"/>
        <v>55</v>
      </c>
      <c r="AK98" s="6">
        <f t="shared" si="325"/>
        <v>55</v>
      </c>
      <c r="AL98" s="6">
        <f t="shared" si="325"/>
        <v>55</v>
      </c>
      <c r="AM98" s="6">
        <f t="shared" si="325"/>
        <v>60</v>
      </c>
      <c r="AN98" s="6">
        <f t="shared" si="325"/>
        <v>60</v>
      </c>
      <c r="AO98" s="6">
        <f t="shared" si="325"/>
        <v>50</v>
      </c>
      <c r="AP98" s="6">
        <f t="shared" si="325"/>
        <v>60</v>
      </c>
      <c r="AQ98" s="6">
        <f t="shared" si="325"/>
        <v>60</v>
      </c>
      <c r="AR98" s="6">
        <f t="shared" si="325"/>
        <v>55</v>
      </c>
      <c r="AS98" s="6" t="str">
        <f>VLOOKUP(AS$5,kruis_contact,MATCH($C98,contact_zendlokaal,0)+1,FALSE)</f>
        <v>geen eis</v>
      </c>
      <c r="AT98" s="6"/>
      <c r="AU98" s="6"/>
      <c r="AV98" s="6" t="str">
        <f>VLOOKUP(AV$5,kruis_contact,MATCH($C98,contact_zendlokaal,0)+1,FALSE)</f>
        <v>geen eis</v>
      </c>
      <c r="AW98" s="6">
        <f t="shared" ref="AW98" si="326">VLOOKUP(AW$5,kruis_contact,MATCH($C98,contact_zendlokaal,0)+1,FALSE)</f>
        <v>50</v>
      </c>
      <c r="AX98" s="6" t="str">
        <f>VLOOKUP(AX$5,kruis_contact,MATCH($C98,contact_zendlokaal,0)+1,FALSE)</f>
        <v>geen eis</v>
      </c>
      <c r="AY98" s="6">
        <f>VLOOKUP(AY$5,kruis_contact,MATCH($C98,contact_zendlokaal,0)+1,FALSE)</f>
        <v>60</v>
      </c>
      <c r="AZ98" s="6" t="str">
        <f>VLOOKUP(AZ$5,kruis_contact,MATCH($C98,contact_zendlokaal,0)+1,FALSE)</f>
        <v>geen eis</v>
      </c>
      <c r="BA98" s="6" t="str">
        <f>VLOOKUP(BA$5,kruis_contact,MATCH($C98,contact_zendlokaal,0)+1,FALSE)</f>
        <v>geen eis</v>
      </c>
    </row>
    <row r="99" spans="1:53">
      <c r="A99" s="1"/>
      <c r="B99" s="360"/>
      <c r="C99" s="330"/>
      <c r="D99" s="30"/>
      <c r="E99" s="30"/>
      <c r="F99" s="80">
        <f t="shared" ref="F99:J99" si="327">F98-contact_verhoogd</f>
        <v>55</v>
      </c>
      <c r="G99" s="80">
        <f t="shared" si="327"/>
        <v>55</v>
      </c>
      <c r="H99" s="80">
        <f t="shared" si="327"/>
        <v>50</v>
      </c>
      <c r="I99" s="80">
        <f t="shared" si="327"/>
        <v>50</v>
      </c>
      <c r="J99" s="80">
        <f t="shared" si="327"/>
        <v>45</v>
      </c>
      <c r="K99" s="80">
        <f>K98-contact_verhoogd</f>
        <v>55</v>
      </c>
      <c r="L99" s="80"/>
      <c r="M99" s="80"/>
      <c r="N99" s="80"/>
      <c r="O99" s="80"/>
      <c r="P99" s="80"/>
      <c r="Q99" s="80"/>
      <c r="R99" s="80"/>
      <c r="S99" s="80"/>
      <c r="T99" s="80">
        <f t="shared" ref="T99:Z99" si="328">T98-contact_verhoogd</f>
        <v>50</v>
      </c>
      <c r="U99" s="80">
        <f t="shared" si="328"/>
        <v>50</v>
      </c>
      <c r="V99" s="80">
        <f t="shared" si="328"/>
        <v>45</v>
      </c>
      <c r="W99" s="80">
        <f t="shared" si="328"/>
        <v>50</v>
      </c>
      <c r="X99" s="80">
        <f t="shared" ref="X99" si="329">X98-contact_verhoogd</f>
        <v>45</v>
      </c>
      <c r="Y99" s="290">
        <f t="shared" si="328"/>
        <v>45</v>
      </c>
      <c r="Z99" s="296">
        <f t="shared" si="328"/>
        <v>45</v>
      </c>
      <c r="AA99" s="33"/>
      <c r="AB99" s="80">
        <f>AB98-contact_verhoogd</f>
        <v>55</v>
      </c>
      <c r="AC99" s="80">
        <f>AC98-contact_verhoogd</f>
        <v>50</v>
      </c>
      <c r="AD99" s="80">
        <f>AD98-contact_verhoogd</f>
        <v>50</v>
      </c>
      <c r="AE99" s="80">
        <f>AE98-contact_verhoogd</f>
        <v>50</v>
      </c>
      <c r="AF99" s="33"/>
      <c r="AG99" s="80">
        <f>AG98-contact_verhoogd</f>
        <v>55</v>
      </c>
      <c r="AH99" s="80">
        <f>AH98-contact_verhoogd</f>
        <v>50</v>
      </c>
      <c r="AI99" s="33"/>
      <c r="AJ99" s="80">
        <f t="shared" ref="AJ99:AR99" si="330">AJ98-contact_verhoogd</f>
        <v>50</v>
      </c>
      <c r="AK99" s="80">
        <f t="shared" si="330"/>
        <v>50</v>
      </c>
      <c r="AL99" s="80">
        <f t="shared" si="330"/>
        <v>50</v>
      </c>
      <c r="AM99" s="80">
        <f t="shared" si="330"/>
        <v>55</v>
      </c>
      <c r="AN99" s="80">
        <f t="shared" si="330"/>
        <v>55</v>
      </c>
      <c r="AO99" s="80">
        <f t="shared" si="330"/>
        <v>45</v>
      </c>
      <c r="AP99" s="80">
        <f t="shared" si="330"/>
        <v>55</v>
      </c>
      <c r="AQ99" s="80">
        <f t="shared" si="330"/>
        <v>55</v>
      </c>
      <c r="AR99" s="80">
        <f t="shared" si="330"/>
        <v>50</v>
      </c>
      <c r="AW99" s="80">
        <f>AW98-contact_verhoogd</f>
        <v>45</v>
      </c>
      <c r="AY99" s="80">
        <f>AY98-contact_verhoogd</f>
        <v>55</v>
      </c>
    </row>
    <row r="100" spans="1:53" s="323" customFormat="1">
      <c r="A100" s="1"/>
      <c r="B100" s="360" t="s">
        <v>26</v>
      </c>
      <c r="C100" s="329" t="str">
        <f>VLOOKUP(B100,lokalentabel,4,FALSE)</f>
        <v>normaal</v>
      </c>
      <c r="D100" s="311"/>
      <c r="E100" s="311"/>
      <c r="F100" s="6">
        <f t="shared" ref="F100:J100" si="331">VLOOKUP(F$5,kruis_contact,MATCH($C100,contact_zendlokaal,0)+1,FALSE)</f>
        <v>60</v>
      </c>
      <c r="G100" s="6">
        <f t="shared" si="331"/>
        <v>60</v>
      </c>
      <c r="H100" s="6">
        <f t="shared" si="331"/>
        <v>55</v>
      </c>
      <c r="I100" s="6">
        <f t="shared" si="331"/>
        <v>55</v>
      </c>
      <c r="J100" s="6">
        <f t="shared" si="331"/>
        <v>50</v>
      </c>
      <c r="K100" s="6">
        <f t="shared" ref="K100:Q100" si="332">VLOOKUP(K$5,kruis_contact,MATCH($C100,contact_zendlokaal,0)+1,FALSE)</f>
        <v>60</v>
      </c>
      <c r="L100" s="6" t="str">
        <f t="shared" si="332"/>
        <v>geen eis</v>
      </c>
      <c r="M100" s="6" t="str">
        <f t="shared" si="332"/>
        <v>geen eis</v>
      </c>
      <c r="N100" s="6" t="str">
        <f t="shared" si="332"/>
        <v>geen eis</v>
      </c>
      <c r="O100" s="6" t="str">
        <f t="shared" si="332"/>
        <v>geen eis</v>
      </c>
      <c r="P100" s="6" t="str">
        <f t="shared" si="332"/>
        <v>geen eis</v>
      </c>
      <c r="Q100" s="6" t="str">
        <f t="shared" si="332"/>
        <v>geen eis</v>
      </c>
      <c r="R100" s="6"/>
      <c r="S100" s="6"/>
      <c r="T100" s="6">
        <f t="shared" ref="T100:AB100" si="333">VLOOKUP(T$5,kruis_contact,MATCH($C100,contact_zendlokaal,0)+1,FALSE)</f>
        <v>55</v>
      </c>
      <c r="U100" s="6">
        <f t="shared" si="333"/>
        <v>55</v>
      </c>
      <c r="V100" s="6">
        <f t="shared" si="333"/>
        <v>50</v>
      </c>
      <c r="W100" s="6">
        <f t="shared" si="333"/>
        <v>55</v>
      </c>
      <c r="X100" s="6">
        <f t="shared" si="333"/>
        <v>50</v>
      </c>
      <c r="Y100" s="293">
        <f t="shared" si="333"/>
        <v>50</v>
      </c>
      <c r="Z100" s="322">
        <f t="shared" si="333"/>
        <v>50</v>
      </c>
      <c r="AA100" s="6" t="str">
        <f t="shared" si="333"/>
        <v>geen eis</v>
      </c>
      <c r="AB100" s="6">
        <f t="shared" si="333"/>
        <v>60</v>
      </c>
      <c r="AC100" s="6">
        <f t="shared" ref="AC100:AR100" si="334">VLOOKUP(AC$5,kruis_contact,MATCH($C100,contact_zendlokaal,0)+1,FALSE)</f>
        <v>55</v>
      </c>
      <c r="AD100" s="6">
        <f t="shared" si="334"/>
        <v>55</v>
      </c>
      <c r="AE100" s="6">
        <f t="shared" si="334"/>
        <v>55</v>
      </c>
      <c r="AF100" s="6" t="str">
        <f t="shared" si="334"/>
        <v>geen eis</v>
      </c>
      <c r="AG100" s="6">
        <f t="shared" si="334"/>
        <v>60</v>
      </c>
      <c r="AH100" s="6">
        <f t="shared" si="334"/>
        <v>55</v>
      </c>
      <c r="AI100" s="6" t="str">
        <f t="shared" si="334"/>
        <v>geen eis</v>
      </c>
      <c r="AJ100" s="6">
        <f t="shared" si="334"/>
        <v>55</v>
      </c>
      <c r="AK100" s="6">
        <f t="shared" si="334"/>
        <v>55</v>
      </c>
      <c r="AL100" s="6">
        <f t="shared" si="334"/>
        <v>55</v>
      </c>
      <c r="AM100" s="6">
        <f t="shared" si="334"/>
        <v>60</v>
      </c>
      <c r="AN100" s="6">
        <f t="shared" si="334"/>
        <v>60</v>
      </c>
      <c r="AO100" s="6">
        <f t="shared" si="334"/>
        <v>50</v>
      </c>
      <c r="AP100" s="6">
        <f t="shared" si="334"/>
        <v>60</v>
      </c>
      <c r="AQ100" s="6">
        <f t="shared" si="334"/>
        <v>60</v>
      </c>
      <c r="AR100" s="6">
        <f t="shared" si="334"/>
        <v>55</v>
      </c>
      <c r="AS100" s="6" t="str">
        <f>VLOOKUP(AS$5,kruis_contact,MATCH($C100,contact_zendlokaal,0)+1,FALSE)</f>
        <v>geen eis</v>
      </c>
      <c r="AT100" s="6"/>
      <c r="AU100" s="6"/>
      <c r="AV100" s="6" t="str">
        <f>VLOOKUP(AV$5,kruis_contact,MATCH($C100,contact_zendlokaal,0)+1,FALSE)</f>
        <v>geen eis</v>
      </c>
      <c r="AW100" s="6">
        <f t="shared" ref="AW100" si="335">VLOOKUP(AW$5,kruis_contact,MATCH($C100,contact_zendlokaal,0)+1,FALSE)</f>
        <v>50</v>
      </c>
      <c r="AX100" s="6" t="str">
        <f>VLOOKUP(AX$5,kruis_contact,MATCH($C100,contact_zendlokaal,0)+1,FALSE)</f>
        <v>geen eis</v>
      </c>
      <c r="AY100" s="6">
        <f>VLOOKUP(AY$5,kruis_contact,MATCH($C100,contact_zendlokaal,0)+1,FALSE)</f>
        <v>60</v>
      </c>
      <c r="AZ100" s="6" t="str">
        <f>VLOOKUP(AZ$5,kruis_contact,MATCH($C100,contact_zendlokaal,0)+1,FALSE)</f>
        <v>geen eis</v>
      </c>
      <c r="BA100" s="6" t="str">
        <f>VLOOKUP(BA$5,kruis_contact,MATCH($C100,contact_zendlokaal,0)+1,FALSE)</f>
        <v>geen eis</v>
      </c>
    </row>
    <row r="101" spans="1:53">
      <c r="A101" s="1"/>
      <c r="B101" s="360"/>
      <c r="C101" s="330"/>
      <c r="D101" s="30"/>
      <c r="E101" s="30"/>
      <c r="F101" s="80">
        <f t="shared" ref="F101:J101" si="336">F100-contact_verhoogd</f>
        <v>55</v>
      </c>
      <c r="G101" s="80">
        <f t="shared" si="336"/>
        <v>55</v>
      </c>
      <c r="H101" s="80">
        <f t="shared" si="336"/>
        <v>50</v>
      </c>
      <c r="I101" s="80">
        <f t="shared" si="336"/>
        <v>50</v>
      </c>
      <c r="J101" s="80">
        <f t="shared" si="336"/>
        <v>45</v>
      </c>
      <c r="K101" s="80">
        <f>K100-contact_verhoogd</f>
        <v>55</v>
      </c>
      <c r="L101" s="80"/>
      <c r="M101" s="80"/>
      <c r="N101" s="80"/>
      <c r="O101" s="80"/>
      <c r="P101" s="80"/>
      <c r="Q101" s="80"/>
      <c r="R101" s="80"/>
      <c r="S101" s="80"/>
      <c r="T101" s="80">
        <f t="shared" ref="T101:Z101" si="337">T100-contact_verhoogd</f>
        <v>50</v>
      </c>
      <c r="U101" s="80">
        <f t="shared" si="337"/>
        <v>50</v>
      </c>
      <c r="V101" s="80">
        <f t="shared" si="337"/>
        <v>45</v>
      </c>
      <c r="W101" s="80">
        <f t="shared" si="337"/>
        <v>50</v>
      </c>
      <c r="X101" s="80">
        <f t="shared" ref="X101" si="338">X100-contact_verhoogd</f>
        <v>45</v>
      </c>
      <c r="Y101" s="290">
        <f t="shared" si="337"/>
        <v>45</v>
      </c>
      <c r="Z101" s="296">
        <f t="shared" si="337"/>
        <v>45</v>
      </c>
      <c r="AA101" s="33"/>
      <c r="AB101" s="80">
        <f>AB100-contact_verhoogd</f>
        <v>55</v>
      </c>
      <c r="AC101" s="80">
        <f>AC100-contact_verhoogd</f>
        <v>50</v>
      </c>
      <c r="AD101" s="80">
        <f>AD100-contact_verhoogd</f>
        <v>50</v>
      </c>
      <c r="AE101" s="80">
        <f>AE100-contact_verhoogd</f>
        <v>50</v>
      </c>
      <c r="AF101" s="33"/>
      <c r="AG101" s="80">
        <f>AG100-contact_verhoogd</f>
        <v>55</v>
      </c>
      <c r="AH101" s="80">
        <f>AH100-contact_verhoogd</f>
        <v>50</v>
      </c>
      <c r="AI101" s="33"/>
      <c r="AJ101" s="80">
        <f t="shared" ref="AJ101:AR101" si="339">AJ100-contact_verhoogd</f>
        <v>50</v>
      </c>
      <c r="AK101" s="80">
        <f t="shared" si="339"/>
        <v>50</v>
      </c>
      <c r="AL101" s="80">
        <f t="shared" si="339"/>
        <v>50</v>
      </c>
      <c r="AM101" s="80">
        <f t="shared" si="339"/>
        <v>55</v>
      </c>
      <c r="AN101" s="80">
        <f t="shared" si="339"/>
        <v>55</v>
      </c>
      <c r="AO101" s="80">
        <f t="shared" si="339"/>
        <v>45</v>
      </c>
      <c r="AP101" s="80">
        <f t="shared" si="339"/>
        <v>55</v>
      </c>
      <c r="AQ101" s="80">
        <f t="shared" si="339"/>
        <v>55</v>
      </c>
      <c r="AR101" s="80">
        <f t="shared" si="339"/>
        <v>50</v>
      </c>
      <c r="AW101" s="80">
        <f>AW100-contact_verhoogd</f>
        <v>45</v>
      </c>
      <c r="AY101" s="80">
        <f>AY100-contact_verhoogd</f>
        <v>55</v>
      </c>
    </row>
    <row r="102" spans="1:53" s="323" customFormat="1">
      <c r="A102" s="1"/>
      <c r="B102" s="360" t="s">
        <v>27</v>
      </c>
      <c r="C102" s="329" t="str">
        <f>VLOOKUP(B102,lokalentabel,4,FALSE)</f>
        <v>hoog</v>
      </c>
      <c r="D102" s="311"/>
      <c r="E102" s="311"/>
      <c r="F102" s="6">
        <f t="shared" ref="F102:J104" si="340">VLOOKUP(F$5,kruis_contact,MATCH($C102,contact_zendlokaal,0)+1,FALSE)</f>
        <v>55</v>
      </c>
      <c r="G102" s="6">
        <f t="shared" si="340"/>
        <v>55</v>
      </c>
      <c r="H102" s="6">
        <f t="shared" si="340"/>
        <v>50</v>
      </c>
      <c r="I102" s="6">
        <f t="shared" si="340"/>
        <v>50</v>
      </c>
      <c r="J102" s="6">
        <f t="shared" si="340"/>
        <v>45</v>
      </c>
      <c r="K102" s="6">
        <f t="shared" ref="K102:Q104" si="341">VLOOKUP(K$5,kruis_contact,MATCH($C102,contact_zendlokaal,0)+1,FALSE)</f>
        <v>55</v>
      </c>
      <c r="L102" s="6" t="str">
        <f t="shared" si="341"/>
        <v>geen eis</v>
      </c>
      <c r="M102" s="6" t="str">
        <f t="shared" si="341"/>
        <v>geen eis</v>
      </c>
      <c r="N102" s="6" t="str">
        <f t="shared" si="341"/>
        <v>geen eis</v>
      </c>
      <c r="O102" s="6" t="str">
        <f t="shared" si="341"/>
        <v>geen eis</v>
      </c>
      <c r="P102" s="6" t="str">
        <f t="shared" si="341"/>
        <v>geen eis</v>
      </c>
      <c r="Q102" s="6" t="str">
        <f t="shared" si="341"/>
        <v>geen eis</v>
      </c>
      <c r="R102" s="6"/>
      <c r="S102" s="6"/>
      <c r="T102" s="6">
        <f t="shared" ref="T102:AB104" si="342">VLOOKUP(T$5,kruis_contact,MATCH($C102,contact_zendlokaal,0)+1,FALSE)</f>
        <v>50</v>
      </c>
      <c r="U102" s="6">
        <f t="shared" si="342"/>
        <v>50</v>
      </c>
      <c r="V102" s="6">
        <f t="shared" si="342"/>
        <v>45</v>
      </c>
      <c r="W102" s="6">
        <f t="shared" si="342"/>
        <v>50</v>
      </c>
      <c r="X102" s="6">
        <f t="shared" si="342"/>
        <v>45</v>
      </c>
      <c r="Y102" s="293">
        <f t="shared" si="342"/>
        <v>45</v>
      </c>
      <c r="Z102" s="322">
        <f t="shared" si="342"/>
        <v>45</v>
      </c>
      <c r="AA102" s="6" t="str">
        <f t="shared" si="342"/>
        <v>geen eis</v>
      </c>
      <c r="AB102" s="6">
        <f t="shared" si="342"/>
        <v>55</v>
      </c>
      <c r="AC102" s="6">
        <f t="shared" ref="AC102:AR104" si="343">VLOOKUP(AC$5,kruis_contact,MATCH($C102,contact_zendlokaal,0)+1,FALSE)</f>
        <v>50</v>
      </c>
      <c r="AD102" s="6">
        <f t="shared" si="343"/>
        <v>50</v>
      </c>
      <c r="AE102" s="6">
        <f t="shared" si="343"/>
        <v>50</v>
      </c>
      <c r="AF102" s="6" t="str">
        <f t="shared" si="343"/>
        <v>geen eis</v>
      </c>
      <c r="AG102" s="6">
        <f t="shared" si="343"/>
        <v>55</v>
      </c>
      <c r="AH102" s="6">
        <f t="shared" si="343"/>
        <v>50</v>
      </c>
      <c r="AI102" s="6" t="str">
        <f t="shared" si="343"/>
        <v>geen eis</v>
      </c>
      <c r="AJ102" s="6">
        <f t="shared" si="343"/>
        <v>50</v>
      </c>
      <c r="AK102" s="6">
        <f t="shared" si="343"/>
        <v>50</v>
      </c>
      <c r="AL102" s="6">
        <f t="shared" si="343"/>
        <v>50</v>
      </c>
      <c r="AM102" s="6">
        <f t="shared" si="343"/>
        <v>55</v>
      </c>
      <c r="AN102" s="6">
        <f t="shared" si="343"/>
        <v>55</v>
      </c>
      <c r="AO102" s="6">
        <f t="shared" si="343"/>
        <v>45</v>
      </c>
      <c r="AP102" s="6">
        <f t="shared" si="343"/>
        <v>55</v>
      </c>
      <c r="AQ102" s="6">
        <f t="shared" si="343"/>
        <v>55</v>
      </c>
      <c r="AR102" s="6">
        <f t="shared" si="343"/>
        <v>50</v>
      </c>
      <c r="AS102" s="6" t="str">
        <f>VLOOKUP(AS$5,kruis_contact,MATCH($C102,contact_zendlokaal,0)+1,FALSE)</f>
        <v>geen eis</v>
      </c>
      <c r="AT102" s="6"/>
      <c r="AU102" s="6"/>
      <c r="AV102" s="6" t="str">
        <f>VLOOKUP(AV$5,kruis_contact,MATCH($C102,contact_zendlokaal,0)+1,FALSE)</f>
        <v>geen eis</v>
      </c>
      <c r="AW102" s="6">
        <f t="shared" ref="AW102:AW104" si="344">VLOOKUP(AW$5,kruis_contact,MATCH($C102,contact_zendlokaal,0)+1,FALSE)</f>
        <v>45</v>
      </c>
      <c r="AX102" s="6" t="str">
        <f>VLOOKUP(AX$5,kruis_contact,MATCH($C102,contact_zendlokaal,0)+1,FALSE)</f>
        <v>geen eis</v>
      </c>
      <c r="AY102" s="6">
        <f>VLOOKUP(AY$5,kruis_contact,MATCH($C102,contact_zendlokaal,0)+1,FALSE)</f>
        <v>55</v>
      </c>
      <c r="AZ102" s="6" t="str">
        <f>VLOOKUP(AZ$5,kruis_contact,MATCH($C102,contact_zendlokaal,0)+1,FALSE)</f>
        <v>geen eis</v>
      </c>
      <c r="BA102" s="6" t="str">
        <f>VLOOKUP(BA$5,kruis_contact,MATCH($C102,contact_zendlokaal,0)+1,FALSE)</f>
        <v>geen eis</v>
      </c>
    </row>
    <row r="103" spans="1:53">
      <c r="A103" s="1"/>
      <c r="B103" s="360"/>
      <c r="C103" s="330"/>
      <c r="D103" s="30"/>
      <c r="E103" s="30"/>
      <c r="F103" s="80">
        <f t="shared" ref="F103:J103" si="345">F102-contact_verhoogd</f>
        <v>50</v>
      </c>
      <c r="G103" s="80">
        <f t="shared" si="345"/>
        <v>50</v>
      </c>
      <c r="H103" s="80">
        <f t="shared" si="345"/>
        <v>45</v>
      </c>
      <c r="I103" s="80">
        <f t="shared" si="345"/>
        <v>45</v>
      </c>
      <c r="J103" s="80">
        <f t="shared" si="345"/>
        <v>40</v>
      </c>
      <c r="K103" s="80">
        <f>K102-contact_verhoogd</f>
        <v>50</v>
      </c>
      <c r="L103" s="80"/>
      <c r="M103" s="80"/>
      <c r="N103" s="80"/>
      <c r="O103" s="80"/>
      <c r="P103" s="80"/>
      <c r="Q103" s="80"/>
      <c r="R103" s="80"/>
      <c r="S103" s="80"/>
      <c r="T103" s="80">
        <f t="shared" ref="T103:Z103" si="346">T102-contact_verhoogd</f>
        <v>45</v>
      </c>
      <c r="U103" s="80">
        <f t="shared" si="346"/>
        <v>45</v>
      </c>
      <c r="V103" s="80">
        <f t="shared" si="346"/>
        <v>40</v>
      </c>
      <c r="W103" s="80">
        <f t="shared" si="346"/>
        <v>45</v>
      </c>
      <c r="X103" s="80">
        <f t="shared" ref="X103:Z105" si="347">X102-contact_verhoogd</f>
        <v>40</v>
      </c>
      <c r="Y103" s="290">
        <f t="shared" si="346"/>
        <v>40</v>
      </c>
      <c r="Z103" s="296">
        <f t="shared" si="346"/>
        <v>40</v>
      </c>
      <c r="AA103" s="33"/>
      <c r="AB103" s="80">
        <f>AB102-contact_verhoogd</f>
        <v>50</v>
      </c>
      <c r="AC103" s="80">
        <f>AC102-contact_verhoogd</f>
        <v>45</v>
      </c>
      <c r="AD103" s="80">
        <f>AD102-contact_verhoogd</f>
        <v>45</v>
      </c>
      <c r="AE103" s="80">
        <f>AE102-contact_verhoogd</f>
        <v>45</v>
      </c>
      <c r="AF103" s="33"/>
      <c r="AG103" s="80">
        <f>AG102-contact_verhoogd</f>
        <v>50</v>
      </c>
      <c r="AH103" s="80">
        <f>AH102-contact_verhoogd</f>
        <v>45</v>
      </c>
      <c r="AI103" s="33"/>
      <c r="AJ103" s="80">
        <f t="shared" ref="AJ103:AR103" si="348">AJ102-contact_verhoogd</f>
        <v>45</v>
      </c>
      <c r="AK103" s="80">
        <f t="shared" si="348"/>
        <v>45</v>
      </c>
      <c r="AL103" s="80">
        <f t="shared" si="348"/>
        <v>45</v>
      </c>
      <c r="AM103" s="80">
        <f t="shared" si="348"/>
        <v>50</v>
      </c>
      <c r="AN103" s="80">
        <f t="shared" si="348"/>
        <v>50</v>
      </c>
      <c r="AO103" s="80">
        <f t="shared" si="348"/>
        <v>40</v>
      </c>
      <c r="AP103" s="80">
        <f t="shared" si="348"/>
        <v>50</v>
      </c>
      <c r="AQ103" s="80">
        <f t="shared" si="348"/>
        <v>50</v>
      </c>
      <c r="AR103" s="80">
        <f t="shared" si="348"/>
        <v>45</v>
      </c>
      <c r="AW103" s="80">
        <f>AW102-contact_verhoogd</f>
        <v>40</v>
      </c>
      <c r="AY103" s="80">
        <f>AY102-contact_verhoogd</f>
        <v>50</v>
      </c>
    </row>
    <row r="104" spans="1:53" s="323" customFormat="1">
      <c r="A104" s="1"/>
      <c r="B104" s="360" t="s">
        <v>327</v>
      </c>
      <c r="C104" s="329" t="str">
        <f>VLOOKUP(B104,lokalentabel,4,FALSE)</f>
        <v>normaal</v>
      </c>
      <c r="D104" s="311"/>
      <c r="E104" s="311"/>
      <c r="F104" s="6">
        <f t="shared" si="340"/>
        <v>60</v>
      </c>
      <c r="G104" s="6">
        <f t="shared" si="340"/>
        <v>60</v>
      </c>
      <c r="H104" s="6">
        <f t="shared" si="340"/>
        <v>55</v>
      </c>
      <c r="I104" s="6">
        <f t="shared" si="340"/>
        <v>55</v>
      </c>
      <c r="J104" s="6">
        <f t="shared" si="340"/>
        <v>50</v>
      </c>
      <c r="K104" s="6">
        <f t="shared" si="341"/>
        <v>60</v>
      </c>
      <c r="L104" s="6" t="str">
        <f t="shared" si="341"/>
        <v>geen eis</v>
      </c>
      <c r="M104" s="6" t="str">
        <f t="shared" si="341"/>
        <v>geen eis</v>
      </c>
      <c r="N104" s="6" t="str">
        <f t="shared" si="341"/>
        <v>geen eis</v>
      </c>
      <c r="O104" s="6" t="str">
        <f t="shared" si="341"/>
        <v>geen eis</v>
      </c>
      <c r="P104" s="6" t="str">
        <f t="shared" si="341"/>
        <v>geen eis</v>
      </c>
      <c r="Q104" s="6" t="str">
        <f t="shared" si="341"/>
        <v>geen eis</v>
      </c>
      <c r="R104" s="6"/>
      <c r="S104" s="6"/>
      <c r="T104" s="6">
        <f t="shared" si="342"/>
        <v>55</v>
      </c>
      <c r="U104" s="6">
        <f t="shared" si="342"/>
        <v>55</v>
      </c>
      <c r="V104" s="6">
        <f t="shared" si="342"/>
        <v>50</v>
      </c>
      <c r="W104" s="6">
        <f t="shared" si="342"/>
        <v>55</v>
      </c>
      <c r="X104" s="6">
        <f t="shared" si="342"/>
        <v>50</v>
      </c>
      <c r="Y104" s="293">
        <f t="shared" si="342"/>
        <v>50</v>
      </c>
      <c r="Z104" s="322">
        <f t="shared" si="342"/>
        <v>50</v>
      </c>
      <c r="AA104" s="6" t="str">
        <f t="shared" si="342"/>
        <v>geen eis</v>
      </c>
      <c r="AB104" s="6">
        <f t="shared" si="342"/>
        <v>60</v>
      </c>
      <c r="AC104" s="6">
        <f t="shared" si="343"/>
        <v>55</v>
      </c>
      <c r="AD104" s="6">
        <f t="shared" si="343"/>
        <v>55</v>
      </c>
      <c r="AE104" s="6">
        <f t="shared" si="343"/>
        <v>55</v>
      </c>
      <c r="AF104" s="6" t="str">
        <f t="shared" si="343"/>
        <v>geen eis</v>
      </c>
      <c r="AG104" s="6">
        <f t="shared" si="343"/>
        <v>60</v>
      </c>
      <c r="AH104" s="6">
        <f t="shared" si="343"/>
        <v>55</v>
      </c>
      <c r="AI104" s="6" t="str">
        <f t="shared" si="343"/>
        <v>geen eis</v>
      </c>
      <c r="AJ104" s="6">
        <f t="shared" si="343"/>
        <v>55</v>
      </c>
      <c r="AK104" s="6">
        <f t="shared" si="343"/>
        <v>55</v>
      </c>
      <c r="AL104" s="6">
        <f t="shared" si="343"/>
        <v>55</v>
      </c>
      <c r="AM104" s="6">
        <f t="shared" si="343"/>
        <v>60</v>
      </c>
      <c r="AN104" s="6">
        <f t="shared" si="343"/>
        <v>60</v>
      </c>
      <c r="AO104" s="6">
        <f t="shared" si="343"/>
        <v>50</v>
      </c>
      <c r="AP104" s="6">
        <f t="shared" si="343"/>
        <v>60</v>
      </c>
      <c r="AQ104" s="6">
        <f t="shared" si="343"/>
        <v>60</v>
      </c>
      <c r="AR104" s="6">
        <f t="shared" si="343"/>
        <v>55</v>
      </c>
      <c r="AS104" s="6" t="str">
        <f>VLOOKUP(AS$5,kruis_contact,MATCH($C104,contact_zendlokaal,0)+1,FALSE)</f>
        <v>geen eis</v>
      </c>
      <c r="AT104" s="6"/>
      <c r="AU104" s="6"/>
      <c r="AV104" s="6" t="str">
        <f>VLOOKUP(AV$5,kruis_contact,MATCH($C104,contact_zendlokaal,0)+1,FALSE)</f>
        <v>geen eis</v>
      </c>
      <c r="AW104" s="6">
        <f t="shared" si="344"/>
        <v>50</v>
      </c>
      <c r="AX104" s="6" t="str">
        <f>VLOOKUP(AX$5,kruis_contact,MATCH($C104,contact_zendlokaal,0)+1,FALSE)</f>
        <v>geen eis</v>
      </c>
      <c r="AY104" s="6">
        <f>VLOOKUP(AY$5,kruis_contact,MATCH($C104,contact_zendlokaal,0)+1,FALSE)</f>
        <v>60</v>
      </c>
      <c r="AZ104" s="6" t="str">
        <f>VLOOKUP(AZ$5,kruis_contact,MATCH($C104,contact_zendlokaal,0)+1,FALSE)</f>
        <v>geen eis</v>
      </c>
      <c r="BA104" s="6" t="str">
        <f>VLOOKUP(BA$5,kruis_contact,MATCH($C104,contact_zendlokaal,0)+1,FALSE)</f>
        <v>geen eis</v>
      </c>
    </row>
    <row r="105" spans="1:53">
      <c r="A105" s="1"/>
      <c r="B105" s="360"/>
      <c r="C105" s="330"/>
      <c r="D105" s="304"/>
      <c r="E105" s="304"/>
      <c r="F105" s="80">
        <f t="shared" ref="F105:J105" si="349">F104-contact_verhoogd</f>
        <v>55</v>
      </c>
      <c r="G105" s="80">
        <f t="shared" si="349"/>
        <v>55</v>
      </c>
      <c r="H105" s="80">
        <f t="shared" si="349"/>
        <v>50</v>
      </c>
      <c r="I105" s="80">
        <f t="shared" si="349"/>
        <v>50</v>
      </c>
      <c r="J105" s="80">
        <f t="shared" si="349"/>
        <v>45</v>
      </c>
      <c r="K105" s="80">
        <f>K104-contact_verhoogd</f>
        <v>55</v>
      </c>
      <c r="L105" s="80"/>
      <c r="M105" s="80"/>
      <c r="N105" s="80"/>
      <c r="O105" s="80"/>
      <c r="P105" s="80"/>
      <c r="Q105" s="80"/>
      <c r="R105" s="80"/>
      <c r="S105" s="80"/>
      <c r="T105" s="80">
        <f t="shared" ref="T105:W105" si="350">T104-contact_verhoogd</f>
        <v>50</v>
      </c>
      <c r="U105" s="80">
        <f t="shared" si="350"/>
        <v>50</v>
      </c>
      <c r="V105" s="80">
        <f t="shared" si="350"/>
        <v>45</v>
      </c>
      <c r="W105" s="80">
        <f t="shared" si="350"/>
        <v>50</v>
      </c>
      <c r="X105" s="80">
        <f t="shared" si="347"/>
        <v>45</v>
      </c>
      <c r="Y105" s="290">
        <f t="shared" si="347"/>
        <v>45</v>
      </c>
      <c r="Z105" s="296">
        <f t="shared" si="347"/>
        <v>45</v>
      </c>
      <c r="AA105" s="33"/>
      <c r="AB105" s="80">
        <f>AB104-contact_verhoogd</f>
        <v>55</v>
      </c>
      <c r="AC105" s="80">
        <f>AC104-contact_verhoogd</f>
        <v>50</v>
      </c>
      <c r="AD105" s="80">
        <f>AD104-contact_verhoogd</f>
        <v>50</v>
      </c>
      <c r="AE105" s="80">
        <f>AE104-contact_verhoogd</f>
        <v>50</v>
      </c>
      <c r="AF105" s="33"/>
      <c r="AG105" s="80">
        <f>AG104-contact_verhoogd</f>
        <v>55</v>
      </c>
      <c r="AH105" s="80">
        <f>AH104-contact_verhoogd</f>
        <v>50</v>
      </c>
      <c r="AI105" s="33"/>
      <c r="AJ105" s="80">
        <f t="shared" ref="AJ105:AR105" si="351">AJ104-contact_verhoogd</f>
        <v>50</v>
      </c>
      <c r="AK105" s="80">
        <f t="shared" si="351"/>
        <v>50</v>
      </c>
      <c r="AL105" s="80">
        <f t="shared" si="351"/>
        <v>50</v>
      </c>
      <c r="AM105" s="80">
        <f t="shared" si="351"/>
        <v>55</v>
      </c>
      <c r="AN105" s="80">
        <f t="shared" si="351"/>
        <v>55</v>
      </c>
      <c r="AO105" s="80">
        <f t="shared" si="351"/>
        <v>45</v>
      </c>
      <c r="AP105" s="80">
        <f t="shared" si="351"/>
        <v>55</v>
      </c>
      <c r="AQ105" s="80">
        <f t="shared" si="351"/>
        <v>55</v>
      </c>
      <c r="AR105" s="80">
        <f t="shared" si="351"/>
        <v>50</v>
      </c>
      <c r="AW105" s="80">
        <f>AW104-contact_verhoogd</f>
        <v>45</v>
      </c>
      <c r="AY105" s="80">
        <f>AY104-contact_verhoogd</f>
        <v>55</v>
      </c>
    </row>
    <row r="106" spans="1:53">
      <c r="A106" s="1"/>
      <c r="B106" s="30"/>
      <c r="C106" s="330"/>
      <c r="D106" s="30"/>
      <c r="E106" s="30"/>
      <c r="F106" s="33"/>
      <c r="G106" s="33"/>
      <c r="H106" s="33"/>
      <c r="I106" s="33"/>
      <c r="J106" s="33"/>
      <c r="K106" s="80"/>
      <c r="L106" s="80"/>
      <c r="M106" s="80"/>
      <c r="N106" s="80"/>
      <c r="O106" s="80"/>
      <c r="P106" s="80"/>
      <c r="Q106" s="80"/>
      <c r="R106" s="80"/>
      <c r="S106" s="80"/>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W106" s="33"/>
    </row>
    <row r="107" spans="1:53">
      <c r="A107" s="1"/>
      <c r="B107" s="30"/>
      <c r="C107" s="330"/>
      <c r="D107" s="30"/>
      <c r="E107" s="30"/>
      <c r="F107" s="33"/>
      <c r="G107" s="33"/>
      <c r="H107" s="33"/>
      <c r="I107" s="33"/>
      <c r="J107" s="33"/>
      <c r="K107" s="80"/>
      <c r="L107" s="80"/>
      <c r="M107" s="80"/>
      <c r="N107" s="80"/>
      <c r="O107" s="80"/>
      <c r="P107" s="80"/>
      <c r="Q107" s="80"/>
      <c r="R107" s="80"/>
      <c r="S107" s="80"/>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W107" s="33"/>
    </row>
    <row r="108" spans="1:53">
      <c r="A108" s="1"/>
      <c r="B108" s="2"/>
      <c r="C108" s="324"/>
      <c r="D108" s="2"/>
      <c r="E108" s="2"/>
      <c r="F108" s="3"/>
      <c r="G108" s="3"/>
      <c r="H108" s="3"/>
      <c r="I108" s="3"/>
      <c r="J108" s="3"/>
      <c r="K108" s="80"/>
      <c r="L108" s="80"/>
      <c r="M108" s="80"/>
      <c r="N108" s="80"/>
      <c r="O108" s="80"/>
      <c r="P108" s="80"/>
      <c r="Q108" s="80"/>
      <c r="R108" s="80"/>
      <c r="S108" s="80"/>
      <c r="T108" s="3"/>
      <c r="U108" s="3"/>
      <c r="V108" s="3"/>
      <c r="W108" s="3"/>
      <c r="X108" s="3"/>
      <c r="Y108" s="3"/>
      <c r="Z108" s="3"/>
      <c r="AA108" s="3"/>
      <c r="AB108" s="3"/>
      <c r="AC108" s="3"/>
      <c r="AD108" s="3"/>
      <c r="AE108" s="3"/>
      <c r="AF108" s="3"/>
      <c r="AG108" s="3"/>
      <c r="AH108" s="3"/>
      <c r="AI108" s="3"/>
      <c r="AJ108" s="3"/>
      <c r="AK108" s="3"/>
      <c r="AL108" s="3"/>
      <c r="AM108" s="3"/>
      <c r="AN108" s="3"/>
      <c r="AO108" s="3"/>
      <c r="AP108" s="2"/>
      <c r="AQ108" s="3"/>
      <c r="AR108" s="3"/>
      <c r="AW108" s="3"/>
    </row>
    <row r="109" spans="1:53">
      <c r="A109" s="5"/>
      <c r="B109" s="24" t="s">
        <v>47</v>
      </c>
      <c r="C109" s="333"/>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row>
    <row r="110" spans="1:53">
      <c r="A110" s="5"/>
      <c r="B110" s="7" t="s">
        <v>48</v>
      </c>
      <c r="C110" s="334"/>
      <c r="D110" s="83"/>
      <c r="E110" s="2"/>
      <c r="F110" s="27" t="s">
        <v>53</v>
      </c>
      <c r="G110" s="31"/>
      <c r="H110" s="31"/>
      <c r="I110" s="31"/>
      <c r="J110" s="31"/>
      <c r="K110" s="31"/>
      <c r="L110" s="31"/>
      <c r="M110" s="31"/>
      <c r="N110" s="31"/>
      <c r="O110" s="31"/>
      <c r="P110" s="31"/>
      <c r="Q110" s="31"/>
      <c r="R110" s="31"/>
      <c r="S110" s="31"/>
      <c r="T110" s="2"/>
      <c r="U110" s="31"/>
      <c r="V110" s="31"/>
      <c r="W110" s="31"/>
      <c r="X110" s="31"/>
      <c r="Y110" s="2"/>
      <c r="Z110" s="2"/>
      <c r="AA110" s="31"/>
      <c r="AB110" s="26"/>
      <c r="AC110" s="26"/>
      <c r="AD110" s="26"/>
      <c r="AE110" s="26"/>
      <c r="AF110" s="26"/>
      <c r="AG110" s="26"/>
      <c r="AH110" s="26"/>
      <c r="AI110" s="26"/>
      <c r="AJ110" s="31"/>
      <c r="AK110" s="26"/>
      <c r="AL110" s="26"/>
      <c r="AM110" s="26"/>
      <c r="AN110" s="26"/>
      <c r="AO110" s="26"/>
      <c r="AP110" s="26"/>
      <c r="AQ110" s="2"/>
      <c r="AR110" s="2"/>
      <c r="AW110" s="2"/>
    </row>
    <row r="111" spans="1:53">
      <c r="A111" s="1"/>
      <c r="B111" s="7"/>
      <c r="C111" s="334"/>
      <c r="D111" s="83"/>
      <c r="E111" s="2"/>
      <c r="F111" s="16"/>
      <c r="G111" s="3"/>
      <c r="H111" s="3"/>
      <c r="I111" s="3"/>
      <c r="J111" s="2"/>
      <c r="K111" s="82"/>
      <c r="L111" s="82"/>
      <c r="M111" s="82"/>
      <c r="N111" s="82"/>
      <c r="O111" s="82"/>
      <c r="P111" s="82"/>
      <c r="Q111" s="82"/>
      <c r="R111" s="82"/>
      <c r="S111" s="8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W111" s="2"/>
    </row>
    <row r="112" spans="1:53">
      <c r="A112" s="1"/>
      <c r="B112" s="7" t="s">
        <v>49</v>
      </c>
      <c r="C112" s="334"/>
      <c r="D112" s="83"/>
      <c r="E112" s="2"/>
      <c r="F112" s="106" t="s">
        <v>318</v>
      </c>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8"/>
      <c r="AT112" s="108"/>
      <c r="AU112" s="108"/>
      <c r="AV112" s="108"/>
      <c r="AW112" s="107"/>
      <c r="AX112" s="108"/>
      <c r="AY112" s="108"/>
      <c r="AZ112" s="108"/>
      <c r="BA112" s="108"/>
    </row>
    <row r="113" spans="1:49">
      <c r="A113" s="1"/>
      <c r="B113" s="34"/>
      <c r="C113" s="335"/>
      <c r="D113" s="104"/>
      <c r="E113" s="1"/>
      <c r="F113" s="27" t="s">
        <v>50</v>
      </c>
      <c r="G113" s="26"/>
      <c r="H113" s="26"/>
      <c r="I113" s="26"/>
      <c r="J113" s="26"/>
      <c r="K113" s="2"/>
      <c r="L113" s="2"/>
      <c r="M113" s="2"/>
      <c r="N113" s="2"/>
      <c r="O113" s="2"/>
      <c r="P113" s="2"/>
      <c r="Q113" s="2"/>
      <c r="R113" s="2"/>
      <c r="S113" s="2"/>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W113" s="26"/>
    </row>
    <row r="114" spans="1:49">
      <c r="A114" s="35"/>
      <c r="B114" s="36"/>
      <c r="C114" s="336"/>
      <c r="D114" s="105"/>
      <c r="E114" s="35"/>
      <c r="F114" s="29" t="s">
        <v>51</v>
      </c>
      <c r="G114" s="35"/>
      <c r="H114" s="35"/>
      <c r="I114" s="35"/>
      <c r="J114" s="35"/>
      <c r="K114" s="1"/>
      <c r="L114" s="1"/>
      <c r="M114" s="1"/>
      <c r="N114" s="1"/>
      <c r="O114" s="1"/>
      <c r="P114" s="1"/>
      <c r="Q114" s="1"/>
      <c r="R114" s="1"/>
      <c r="S114" s="1"/>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W114" s="35"/>
    </row>
    <row r="115" spans="1:49">
      <c r="A115" s="35"/>
      <c r="B115" s="35"/>
      <c r="C115" s="337"/>
      <c r="D115" s="35"/>
      <c r="E115" s="35"/>
      <c r="F115" s="35"/>
      <c r="G115" s="35"/>
      <c r="H115" s="35"/>
      <c r="I115" s="35"/>
      <c r="J115" s="35"/>
      <c r="K115" s="79"/>
      <c r="L115" s="79"/>
      <c r="M115" s="79"/>
      <c r="N115" s="79"/>
      <c r="O115" s="79"/>
      <c r="P115" s="79"/>
      <c r="Q115" s="79"/>
      <c r="R115" s="79"/>
      <c r="S115" s="79"/>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W115" s="35"/>
    </row>
    <row r="116" spans="1:49">
      <c r="K116" s="3"/>
      <c r="L116" s="3"/>
      <c r="M116" s="3"/>
      <c r="N116" s="3"/>
      <c r="O116" s="3"/>
      <c r="P116" s="3"/>
      <c r="Q116" s="3"/>
      <c r="R116" s="3"/>
      <c r="S116" s="3"/>
    </row>
    <row r="117" spans="1:49">
      <c r="K117" s="3"/>
      <c r="L117" s="3"/>
      <c r="M117" s="3"/>
      <c r="N117" s="3"/>
      <c r="O117" s="3"/>
      <c r="P117" s="3"/>
      <c r="Q117" s="3"/>
      <c r="R117" s="3"/>
      <c r="S117" s="3"/>
    </row>
    <row r="118" spans="1:49">
      <c r="K118" s="3"/>
      <c r="L118" s="3"/>
      <c r="M118" s="3"/>
      <c r="N118" s="3"/>
      <c r="O118" s="3"/>
      <c r="P118" s="3"/>
      <c r="Q118" s="3"/>
      <c r="R118" s="3"/>
      <c r="S118" s="3"/>
    </row>
    <row r="119" spans="1:49">
      <c r="K119" s="3"/>
      <c r="L119" s="3"/>
      <c r="M119" s="3"/>
      <c r="N119" s="3"/>
      <c r="O119" s="3"/>
      <c r="P119" s="3"/>
      <c r="Q119" s="3"/>
      <c r="R119" s="3"/>
      <c r="S119" s="3"/>
    </row>
    <row r="120" spans="1:49">
      <c r="K120" s="3"/>
      <c r="L120" s="3"/>
      <c r="M120" s="3"/>
      <c r="N120" s="3"/>
      <c r="O120" s="3"/>
      <c r="P120" s="3"/>
      <c r="Q120" s="3"/>
      <c r="R120" s="3"/>
      <c r="S120" s="3"/>
    </row>
    <row r="121" spans="1:49">
      <c r="K121" s="3"/>
      <c r="L121" s="3"/>
      <c r="M121" s="3"/>
      <c r="N121" s="3"/>
      <c r="O121" s="3"/>
      <c r="P121" s="3"/>
      <c r="Q121" s="3"/>
      <c r="R121" s="3"/>
      <c r="S121" s="3"/>
    </row>
  </sheetData>
  <mergeCells count="46">
    <mergeCell ref="B98:B99"/>
    <mergeCell ref="B100:B101"/>
    <mergeCell ref="B78:B79"/>
    <mergeCell ref="B96:B97"/>
    <mergeCell ref="B88:B89"/>
    <mergeCell ref="B90:B91"/>
    <mergeCell ref="B46:B47"/>
    <mergeCell ref="B48:B49"/>
    <mergeCell ref="B52:B53"/>
    <mergeCell ref="B82:B83"/>
    <mergeCell ref="B84:B85"/>
    <mergeCell ref="B76:B77"/>
    <mergeCell ref="B70:B71"/>
    <mergeCell ref="B72:B73"/>
    <mergeCell ref="B9:B10"/>
    <mergeCell ref="B11:B12"/>
    <mergeCell ref="B13:B14"/>
    <mergeCell ref="B15:B16"/>
    <mergeCell ref="B86:B87"/>
    <mergeCell ref="B27:B28"/>
    <mergeCell ref="B74:B75"/>
    <mergeCell ref="B19:B20"/>
    <mergeCell ref="B21:B22"/>
    <mergeCell ref="B25:B26"/>
    <mergeCell ref="B23:B24"/>
    <mergeCell ref="B36:B37"/>
    <mergeCell ref="B80:B81"/>
    <mergeCell ref="B29:B30"/>
    <mergeCell ref="B31:B32"/>
    <mergeCell ref="B58:B59"/>
    <mergeCell ref="B104:B105"/>
    <mergeCell ref="B60:B61"/>
    <mergeCell ref="B62:B63"/>
    <mergeCell ref="B17:B18"/>
    <mergeCell ref="B66:B67"/>
    <mergeCell ref="B68:B69"/>
    <mergeCell ref="B38:B39"/>
    <mergeCell ref="B40:B41"/>
    <mergeCell ref="B42:B43"/>
    <mergeCell ref="B50:B51"/>
    <mergeCell ref="B54:B55"/>
    <mergeCell ref="B56:B57"/>
    <mergeCell ref="B64:B65"/>
    <mergeCell ref="B44:B45"/>
    <mergeCell ref="B102:B103"/>
    <mergeCell ref="B94:B95"/>
  </mergeCells>
  <pageMargins left="0.7" right="0.7" top="0.75" bottom="0.75" header="0.3" footer="0.3"/>
  <ignoredErrors>
    <ignoredError sqref="BB1:XFD2 BB25:XFD26 A21:E22 AA9:AA22 BB54:XFD69 A52:E53 Z46:AV53 A38:S43 A36:E37 K36:S37 BB33:XFD35 A27:E28 K27:S28 A9:E10 K9:S10 A11:E12 K11:S12 A13:E14 K13:S14 A15:E16 K15:S16 A17:E18 K17:S18 A19:E20 K19:S20 K21:S22 A23:E24 K23:S24 A46:E47 K46:S47 A48:E49 K48:S49 A50:E51 K50:S51 K52:S53 BB92:XFD93 A70:E71 K70:S71 A72:E73 K72:S73 A74:E75 K74:S75 A76:E77 K76:S77 A78:E79 K78:S79 A80:E81 K80:S80 A82:E83 K82:S83 A84:E85 K84:S85 A86:E87 K86:S87 A88:E89 K88:S89 BB106:XFD111 A94:E95 K94:S95 A96:E97 K96:S97 A98:E99 K98:S99 A100:E101 K100:S101 A102:E103 K102:S103 U9:W10 U11:W12 U13:W14 U15:W16 U17:W18 U19:W20 U21:W22 U23:W24 A29:S32 BB29:XFD32 Y28:AJ28 Y38:AV43 Y37:AV37 U46:W47 U48:W49 U50:W51 U52:W53 K81:S81 Z81:AA81 A90:S91 Y90:AV91 Y70:AA71 Y72:AA73 U74:W75 U76:W77 U78:W79 U80:W80 U82:W83 U84:W85 Y86:AA87 U88:W89 U94:W95 U96:W97 U98:W99 U100:W101 U102:W103 AA94:AA95 AA96:AA97 AA98:AA99 AA100:AA101 AA102:AA103 AC94:AJ95 AC96:AJ97 AC98:AJ99 AC100:AJ101 AC102:AJ103 Z74:AA75 Z76:AA77 Z78:AA79 Z80:AA80 Z82:AA83 Z84:AA85 AA88:AA89 AC81:AJ81 AC70:AJ71 AC72:AJ73 AC86:AJ87 AC74:AJ75 AC76:AJ77 AC78:AJ79 AC80:AJ80 AC82:AJ83 AC84:AJ85 AC88:AJ89 AS81:AV81 AS70:AV71 BB72:XFD73 BB86:XFD87 AS74:AV75 AS76:AV77 AS78:AV79 AS80:AV80 AS82:AV83 AS84:AV85 AS88:AV89 BB70:XFD71 BB81:XFD81 BB74:XFD75 BB76:XFD77 BB78:XFD79 BB80:XFD80 BB82:XFD83 BB84:XFD85 BB90:XFD91 BB88:XFD89 AS94:AV95 AS96:AV97 AS98:AV99 AS100:AV101 AS102:AV103 BB94:XFD95 BB96:XFD97 BB98:XFD99 BB100:XFD101 BB102:XFD103 AA23:AA24 AC9:AJ22 AC23:AJ24 AS9:AV22 AS23:AV24 BB27:XFD28 BB9:XFD22 BB23:XFD24 BB46:XFD53 BB38:XFD43 BB36:XFD37 BB113:XFD1048576 A112:E112 BB112:XFD112 Y27:Z27 AB27:AJ27 Y36:Z36 AB36:AV36 BB4:XFD8 A3 BB3:XFD3 C3:W3 A4:W8 U36:W36 U27:W27 G112:W112 A113:W1048576 U86:W87 U72:W73 U70:W71 U90:W91 U37:W37 U38:W43 U28:W28 U29:W32 A106:W111 A92:W93 A33:W35 A54:W69 A25:W26 A1:W2 Y3:AZ3 Y4:AZ8 Y112:AZ112 Y113:AZ1048576 AX36:AZ37 AX38:AZ43 AX46:AZ53 AX23:AZ24 AX9:AZ22 AS27:AZ28 AX102:AZ103 AX100:AZ101 AX98:AZ99 AX96:AZ97 AX94:AZ95 AX88:AZ89 AX90:AZ91 AX84:AZ85 AX82:AZ83 AX80:AZ80 AX78:AZ79 AX76:AZ77 AX74:AZ75 AX81:AZ81 AX70:AZ71 AS86:AZ87 AS72:AZ73 Y29:AZ32 Y106:AZ111 Y92:AZ93 Y33:AZ35 Y54:AZ69 Y25:AZ26 Y1:AZ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447D-D9DB-9742-8518-7F7BBFFAF94B}">
  <dimension ref="A1:D57"/>
  <sheetViews>
    <sheetView zoomScale="106" workbookViewId="0">
      <selection activeCell="E12" sqref="E12"/>
    </sheetView>
  </sheetViews>
  <sheetFormatPr defaultColWidth="11.19921875" defaultRowHeight="15.6"/>
  <cols>
    <col min="1" max="1" width="4.296875" customWidth="1"/>
    <col min="2" max="2" width="45.69921875" customWidth="1"/>
    <col min="3" max="3" width="19.19921875" customWidth="1"/>
    <col min="4" max="4" width="18.69921875" customWidth="1"/>
  </cols>
  <sheetData>
    <row r="1" spans="1:4">
      <c r="A1" s="1"/>
      <c r="B1" s="2"/>
      <c r="C1" s="3"/>
      <c r="D1" s="3"/>
    </row>
    <row r="2" spans="1:4" ht="20.399999999999999">
      <c r="A2" s="4"/>
      <c r="B2" s="127" t="s">
        <v>54</v>
      </c>
      <c r="C2" s="131"/>
      <c r="D2" s="131"/>
    </row>
    <row r="3" spans="1:4">
      <c r="A3" s="1"/>
      <c r="B3" s="17"/>
      <c r="C3" s="18"/>
      <c r="D3" s="18"/>
    </row>
    <row r="4" spans="1:4">
      <c r="A4" s="2"/>
      <c r="B4" s="37" t="s">
        <v>55</v>
      </c>
      <c r="C4" s="38" t="s">
        <v>56</v>
      </c>
      <c r="D4" s="38" t="s">
        <v>57</v>
      </c>
    </row>
    <row r="5" spans="1:4">
      <c r="A5" s="2"/>
      <c r="B5" s="251"/>
      <c r="C5" s="76"/>
      <c r="D5" s="76"/>
    </row>
    <row r="6" spans="1:4">
      <c r="A6" s="2"/>
      <c r="B6" s="251" t="s">
        <v>104</v>
      </c>
      <c r="C6" s="76"/>
      <c r="D6" s="76"/>
    </row>
    <row r="7" spans="1:4">
      <c r="A7" s="2"/>
      <c r="B7" s="243" t="s">
        <v>58</v>
      </c>
      <c r="C7" s="3">
        <v>40</v>
      </c>
      <c r="D7" s="39">
        <v>35</v>
      </c>
    </row>
    <row r="8" spans="1:4">
      <c r="A8" s="2"/>
      <c r="B8" s="243" t="s">
        <v>20</v>
      </c>
      <c r="C8" s="3">
        <v>42</v>
      </c>
      <c r="D8" s="39">
        <v>37</v>
      </c>
    </row>
    <row r="9" spans="1:4">
      <c r="A9" s="2"/>
      <c r="B9" s="243" t="s">
        <v>59</v>
      </c>
      <c r="C9" s="3">
        <v>37</v>
      </c>
      <c r="D9" s="39">
        <v>32</v>
      </c>
    </row>
    <row r="10" spans="1:4">
      <c r="A10" s="2"/>
      <c r="B10" s="243" t="s">
        <v>23</v>
      </c>
      <c r="C10" s="3">
        <v>35</v>
      </c>
      <c r="D10" s="39">
        <v>30</v>
      </c>
    </row>
    <row r="11" spans="1:4">
      <c r="A11" s="2"/>
      <c r="B11" s="243" t="s">
        <v>24</v>
      </c>
      <c r="C11" s="3">
        <v>35</v>
      </c>
      <c r="D11" s="39">
        <v>30</v>
      </c>
    </row>
    <row r="12" spans="1:4">
      <c r="A12" s="2"/>
      <c r="B12" s="243" t="s">
        <v>28</v>
      </c>
      <c r="C12" s="3">
        <v>40</v>
      </c>
      <c r="D12" s="39">
        <v>35</v>
      </c>
    </row>
    <row r="13" spans="1:4">
      <c r="A13" s="2"/>
      <c r="B13" s="243" t="s">
        <v>29</v>
      </c>
      <c r="C13" s="3">
        <v>42</v>
      </c>
      <c r="D13" s="39">
        <v>37</v>
      </c>
    </row>
    <row r="14" spans="1:4">
      <c r="A14" s="2"/>
      <c r="B14" s="243" t="s">
        <v>32</v>
      </c>
      <c r="C14" s="3">
        <v>45</v>
      </c>
      <c r="D14" s="39">
        <v>40</v>
      </c>
    </row>
    <row r="15" spans="1:4">
      <c r="A15" s="2"/>
      <c r="B15" s="243" t="s">
        <v>92</v>
      </c>
      <c r="C15" s="3">
        <v>45</v>
      </c>
      <c r="D15" s="39">
        <v>40</v>
      </c>
    </row>
    <row r="16" spans="1:4">
      <c r="A16" s="2"/>
      <c r="B16" s="243" t="s">
        <v>33</v>
      </c>
      <c r="C16" s="3">
        <v>45</v>
      </c>
      <c r="D16" s="39">
        <v>40</v>
      </c>
    </row>
    <row r="17" spans="1:4">
      <c r="B17" s="243" t="s">
        <v>120</v>
      </c>
      <c r="C17" s="3">
        <v>45</v>
      </c>
      <c r="D17" s="39">
        <v>40</v>
      </c>
    </row>
    <row r="18" spans="1:4">
      <c r="A18" s="2"/>
      <c r="B18" s="243" t="s">
        <v>121</v>
      </c>
      <c r="C18" s="3">
        <v>45</v>
      </c>
      <c r="D18" s="39">
        <v>40</v>
      </c>
    </row>
    <row r="19" spans="1:4">
      <c r="A19" s="2"/>
      <c r="B19" s="243"/>
      <c r="C19" s="3"/>
      <c r="D19" s="3"/>
    </row>
    <row r="20" spans="1:4">
      <c r="B20" s="251" t="s">
        <v>106</v>
      </c>
    </row>
    <row r="21" spans="1:4">
      <c r="A21" s="2"/>
      <c r="B21" s="243" t="s">
        <v>158</v>
      </c>
      <c r="C21" s="3">
        <v>30</v>
      </c>
      <c r="D21" s="39">
        <v>27</v>
      </c>
    </row>
    <row r="22" spans="1:4">
      <c r="B22" s="243" t="s">
        <v>100</v>
      </c>
      <c r="C22" s="3">
        <v>30</v>
      </c>
      <c r="D22" s="39">
        <v>27</v>
      </c>
    </row>
    <row r="23" spans="1:4">
      <c r="B23" s="243" t="s">
        <v>98</v>
      </c>
      <c r="C23" s="10">
        <v>30</v>
      </c>
      <c r="D23" s="61">
        <v>27</v>
      </c>
    </row>
    <row r="24" spans="1:4">
      <c r="B24" s="243" t="s">
        <v>99</v>
      </c>
      <c r="C24" s="10">
        <v>30</v>
      </c>
      <c r="D24" s="61">
        <v>27</v>
      </c>
    </row>
    <row r="25" spans="1:4">
      <c r="B25" s="243" t="s">
        <v>322</v>
      </c>
      <c r="C25" s="3">
        <v>27</v>
      </c>
      <c r="D25" s="39">
        <v>25</v>
      </c>
    </row>
    <row r="26" spans="1:4">
      <c r="A26" s="2"/>
      <c r="B26" s="243" t="s">
        <v>61</v>
      </c>
      <c r="C26" s="3">
        <v>30</v>
      </c>
      <c r="D26" s="39">
        <v>27</v>
      </c>
    </row>
    <row r="27" spans="1:4">
      <c r="A27" s="2"/>
      <c r="B27" s="243" t="s">
        <v>62</v>
      </c>
      <c r="C27" s="3">
        <v>27</v>
      </c>
      <c r="D27" s="39">
        <v>25</v>
      </c>
    </row>
    <row r="28" spans="1:4">
      <c r="A28" s="2"/>
      <c r="B28" s="243" t="s">
        <v>348</v>
      </c>
      <c r="C28" s="3">
        <v>27</v>
      </c>
      <c r="D28" s="39">
        <v>25</v>
      </c>
    </row>
    <row r="29" spans="1:4">
      <c r="A29" s="2"/>
      <c r="B29" s="243" t="s">
        <v>97</v>
      </c>
      <c r="C29" s="3">
        <v>42</v>
      </c>
      <c r="D29" s="39">
        <v>37</v>
      </c>
    </row>
    <row r="30" spans="1:4">
      <c r="A30" s="2"/>
      <c r="B30" s="243" t="s">
        <v>35</v>
      </c>
      <c r="C30" s="3">
        <v>35</v>
      </c>
      <c r="D30" s="39">
        <v>30</v>
      </c>
    </row>
    <row r="31" spans="1:4">
      <c r="A31" s="2"/>
      <c r="B31" s="252" t="s">
        <v>126</v>
      </c>
      <c r="C31" s="3">
        <v>35</v>
      </c>
      <c r="D31" s="39">
        <v>30</v>
      </c>
    </row>
    <row r="32" spans="1:4">
      <c r="A32" s="2"/>
      <c r="B32" s="252" t="s">
        <v>122</v>
      </c>
      <c r="C32" s="3">
        <v>35</v>
      </c>
      <c r="D32" s="39">
        <v>30</v>
      </c>
    </row>
    <row r="33" spans="1:4">
      <c r="A33" s="2"/>
      <c r="B33" s="243" t="s">
        <v>94</v>
      </c>
      <c r="C33" s="3">
        <v>40</v>
      </c>
      <c r="D33" s="39">
        <v>35</v>
      </c>
    </row>
    <row r="34" spans="1:4">
      <c r="A34" s="2"/>
      <c r="B34" s="243" t="s">
        <v>112</v>
      </c>
      <c r="C34" s="3">
        <v>40</v>
      </c>
      <c r="D34" s="39">
        <v>35</v>
      </c>
    </row>
    <row r="35" spans="1:4">
      <c r="A35" s="2"/>
      <c r="B35" s="243" t="s">
        <v>95</v>
      </c>
      <c r="C35" s="3">
        <v>40</v>
      </c>
      <c r="D35" s="39">
        <v>35</v>
      </c>
    </row>
    <row r="36" spans="1:4">
      <c r="A36" s="2"/>
      <c r="B36" s="252" t="s">
        <v>101</v>
      </c>
      <c r="C36" s="3">
        <v>35</v>
      </c>
      <c r="D36" s="39">
        <v>30</v>
      </c>
    </row>
    <row r="37" spans="1:4">
      <c r="B37" s="252" t="s">
        <v>110</v>
      </c>
      <c r="C37" s="3">
        <v>35</v>
      </c>
      <c r="D37" s="39">
        <v>30</v>
      </c>
    </row>
    <row r="38" spans="1:4">
      <c r="B38" s="252" t="s">
        <v>125</v>
      </c>
      <c r="C38" s="3">
        <v>30</v>
      </c>
      <c r="D38" s="39">
        <v>27</v>
      </c>
    </row>
    <row r="39" spans="1:4">
      <c r="A39" s="2"/>
      <c r="B39" s="243" t="s">
        <v>36</v>
      </c>
      <c r="C39" s="3">
        <v>35</v>
      </c>
      <c r="D39" s="39">
        <v>30</v>
      </c>
    </row>
    <row r="40" spans="1:4">
      <c r="A40" s="2"/>
      <c r="B40" s="243" t="s">
        <v>37</v>
      </c>
      <c r="C40" s="3">
        <v>35</v>
      </c>
      <c r="D40" s="39">
        <v>30</v>
      </c>
    </row>
    <row r="41" spans="1:4">
      <c r="A41" s="2"/>
      <c r="B41" s="243" t="s">
        <v>38</v>
      </c>
      <c r="C41" s="3">
        <v>40</v>
      </c>
      <c r="D41" s="39">
        <v>35</v>
      </c>
    </row>
    <row r="42" spans="1:4">
      <c r="A42" s="2"/>
      <c r="B42" s="243" t="s">
        <v>39</v>
      </c>
      <c r="C42" s="3">
        <v>40</v>
      </c>
      <c r="D42" s="39">
        <v>35</v>
      </c>
    </row>
    <row r="43" spans="1:4">
      <c r="A43" s="2"/>
      <c r="B43" s="243" t="s">
        <v>40</v>
      </c>
      <c r="C43" s="3">
        <v>40</v>
      </c>
      <c r="D43" s="39">
        <v>35</v>
      </c>
    </row>
    <row r="44" spans="1:4">
      <c r="A44" s="2"/>
      <c r="B44" s="243" t="s">
        <v>41</v>
      </c>
      <c r="C44" s="3">
        <v>30</v>
      </c>
      <c r="D44" s="39">
        <v>25</v>
      </c>
    </row>
    <row r="45" spans="1:4">
      <c r="A45" s="2"/>
      <c r="B45" s="243" t="s">
        <v>42</v>
      </c>
      <c r="C45" s="3">
        <v>35</v>
      </c>
      <c r="D45" s="39">
        <v>30</v>
      </c>
    </row>
    <row r="46" spans="1:4">
      <c r="A46" s="2"/>
      <c r="B46" s="243" t="s">
        <v>43</v>
      </c>
      <c r="C46" s="3">
        <v>45</v>
      </c>
      <c r="D46" s="39">
        <v>40</v>
      </c>
    </row>
    <row r="47" spans="1:4">
      <c r="A47" s="2"/>
      <c r="B47" s="243" t="s">
        <v>30</v>
      </c>
      <c r="C47" s="3">
        <v>40</v>
      </c>
      <c r="D47" s="39">
        <v>35</v>
      </c>
    </row>
    <row r="48" spans="1:4">
      <c r="A48" s="2"/>
      <c r="B48" s="243" t="s">
        <v>31</v>
      </c>
      <c r="C48" s="3">
        <v>37</v>
      </c>
      <c r="D48" s="39">
        <v>32</v>
      </c>
    </row>
    <row r="49" spans="1:4">
      <c r="A49" s="2"/>
      <c r="B49" s="243" t="s">
        <v>44</v>
      </c>
      <c r="C49" s="3">
        <v>45</v>
      </c>
      <c r="D49" s="39">
        <v>40</v>
      </c>
    </row>
    <row r="50" spans="1:4">
      <c r="B50" s="126"/>
    </row>
    <row r="51" spans="1:4">
      <c r="B51" s="119" t="s">
        <v>105</v>
      </c>
    </row>
    <row r="52" spans="1:4">
      <c r="A52" s="2"/>
      <c r="B52" s="243" t="s">
        <v>29</v>
      </c>
      <c r="C52" s="3">
        <v>42</v>
      </c>
      <c r="D52" s="39">
        <v>37</v>
      </c>
    </row>
    <row r="53" spans="1:4">
      <c r="A53" s="2"/>
      <c r="B53" s="243" t="s">
        <v>282</v>
      </c>
      <c r="C53" s="3">
        <v>27</v>
      </c>
      <c r="D53" s="39">
        <v>25</v>
      </c>
    </row>
    <row r="54" spans="1:4">
      <c r="A54" s="2"/>
      <c r="B54" s="243" t="s">
        <v>25</v>
      </c>
      <c r="C54" s="3">
        <v>45</v>
      </c>
      <c r="D54" s="39">
        <v>40</v>
      </c>
    </row>
    <row r="55" spans="1:4">
      <c r="A55" s="2"/>
      <c r="B55" s="243" t="s">
        <v>26</v>
      </c>
      <c r="C55" s="3">
        <v>42</v>
      </c>
      <c r="D55" s="39">
        <v>37</v>
      </c>
    </row>
    <row r="56" spans="1:4">
      <c r="A56" s="2"/>
      <c r="B56" s="243" t="s">
        <v>60</v>
      </c>
      <c r="C56" s="3">
        <v>42</v>
      </c>
      <c r="D56" s="39">
        <v>37</v>
      </c>
    </row>
    <row r="57" spans="1:4">
      <c r="B57" s="243" t="s">
        <v>327</v>
      </c>
      <c r="C57" s="137" t="s">
        <v>173</v>
      </c>
      <c r="D57" s="137" t="s">
        <v>173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7E62-79B0-1644-9ED2-CC59F48EB036}">
  <dimension ref="A1:I61"/>
  <sheetViews>
    <sheetView showGridLines="0" zoomScale="113" workbookViewId="0">
      <selection activeCell="K34" sqref="K34"/>
    </sheetView>
  </sheetViews>
  <sheetFormatPr defaultColWidth="11.19921875" defaultRowHeight="15.6"/>
  <cols>
    <col min="2" max="2" width="42.19921875" customWidth="1"/>
    <col min="3" max="3" width="15.69921875" customWidth="1"/>
    <col min="4" max="4" width="15.796875" customWidth="1"/>
    <col min="6" max="6" width="45.796875" customWidth="1"/>
    <col min="7" max="7" width="15.796875" customWidth="1"/>
    <col min="8" max="8" width="16" customWidth="1"/>
  </cols>
  <sheetData>
    <row r="1" spans="1:9">
      <c r="A1" s="1"/>
      <c r="B1" s="2"/>
      <c r="C1" s="3"/>
      <c r="D1" s="3"/>
      <c r="E1" s="3"/>
    </row>
    <row r="2" spans="1:9" ht="18">
      <c r="A2" s="4"/>
      <c r="B2" s="127" t="s">
        <v>63</v>
      </c>
      <c r="C2" s="131"/>
      <c r="D2" s="131"/>
      <c r="E2" s="132"/>
      <c r="F2" s="133"/>
      <c r="G2" s="133"/>
      <c r="H2" s="133"/>
    </row>
    <row r="3" spans="1:9">
      <c r="A3" s="1"/>
      <c r="B3" s="17"/>
      <c r="C3" s="18"/>
      <c r="D3" s="18"/>
      <c r="E3" s="18"/>
    </row>
    <row r="4" spans="1:9" ht="16.2">
      <c r="A4" s="1"/>
      <c r="B4" s="40" t="s">
        <v>64</v>
      </c>
      <c r="C4" s="3"/>
      <c r="D4" s="3"/>
      <c r="E4" s="3"/>
      <c r="F4" s="41" t="s">
        <v>65</v>
      </c>
      <c r="G4" s="42"/>
      <c r="H4" s="42"/>
      <c r="I4" s="35"/>
    </row>
    <row r="5" spans="1:9">
      <c r="A5" s="2"/>
      <c r="B5" s="43" t="s">
        <v>13</v>
      </c>
      <c r="C5" s="44" t="s">
        <v>56</v>
      </c>
      <c r="D5" s="44" t="s">
        <v>57</v>
      </c>
      <c r="E5" s="2"/>
      <c r="F5" s="45" t="s">
        <v>13</v>
      </c>
      <c r="G5" s="46" t="s">
        <v>56</v>
      </c>
      <c r="H5" s="46" t="s">
        <v>57</v>
      </c>
      <c r="I5" s="35"/>
    </row>
    <row r="6" spans="1:9">
      <c r="A6" s="2"/>
      <c r="B6" s="2"/>
      <c r="C6" s="3"/>
      <c r="D6" s="3"/>
      <c r="E6" s="2"/>
      <c r="F6" s="35"/>
      <c r="G6" s="42"/>
      <c r="H6" s="42"/>
      <c r="I6" s="35"/>
    </row>
    <row r="7" spans="1:9">
      <c r="A7" s="2"/>
      <c r="B7" s="251" t="s">
        <v>104</v>
      </c>
      <c r="C7" s="3"/>
      <c r="D7" s="3"/>
      <c r="E7" s="2"/>
      <c r="F7" s="35"/>
      <c r="G7" s="42"/>
      <c r="H7" s="42"/>
      <c r="I7" s="35"/>
    </row>
    <row r="8" spans="1:9">
      <c r="A8" s="2"/>
      <c r="B8" s="243" t="s">
        <v>58</v>
      </c>
      <c r="C8" s="3">
        <v>40</v>
      </c>
      <c r="D8" s="39">
        <v>35</v>
      </c>
      <c r="E8" s="2"/>
      <c r="F8" s="339" t="s">
        <v>58</v>
      </c>
      <c r="G8" s="42">
        <v>8</v>
      </c>
      <c r="H8" s="48">
        <v>4</v>
      </c>
      <c r="I8" s="35"/>
    </row>
    <row r="9" spans="1:9">
      <c r="A9" s="2"/>
      <c r="B9" s="243" t="s">
        <v>20</v>
      </c>
      <c r="C9" s="3">
        <v>42</v>
      </c>
      <c r="D9" s="39">
        <v>37</v>
      </c>
      <c r="E9" s="2"/>
      <c r="F9" s="339" t="s">
        <v>20</v>
      </c>
      <c r="G9" s="42">
        <v>8</v>
      </c>
      <c r="H9" s="48">
        <v>4</v>
      </c>
      <c r="I9" s="35"/>
    </row>
    <row r="10" spans="1:9">
      <c r="A10" s="2"/>
      <c r="B10" s="243" t="s">
        <v>59</v>
      </c>
      <c r="C10" s="3">
        <v>37</v>
      </c>
      <c r="D10" s="39">
        <v>32</v>
      </c>
      <c r="E10" s="2"/>
      <c r="F10" s="339" t="s">
        <v>66</v>
      </c>
      <c r="G10" s="42">
        <v>6</v>
      </c>
      <c r="H10" s="48">
        <v>3</v>
      </c>
      <c r="I10" s="35"/>
    </row>
    <row r="11" spans="1:9">
      <c r="A11" s="2"/>
      <c r="B11" s="243" t="s">
        <v>23</v>
      </c>
      <c r="C11" s="3">
        <v>35</v>
      </c>
      <c r="D11" s="39">
        <v>30</v>
      </c>
      <c r="E11" s="2"/>
      <c r="F11" s="339" t="s">
        <v>23</v>
      </c>
      <c r="G11" s="42">
        <v>6</v>
      </c>
      <c r="H11" s="48">
        <v>3</v>
      </c>
      <c r="I11" s="35"/>
    </row>
    <row r="12" spans="1:9">
      <c r="A12" s="2"/>
      <c r="B12" s="243" t="s">
        <v>24</v>
      </c>
      <c r="C12" s="3">
        <v>35</v>
      </c>
      <c r="D12" s="39">
        <v>30</v>
      </c>
      <c r="E12" s="2"/>
      <c r="F12" s="339" t="s">
        <v>24</v>
      </c>
      <c r="G12" s="42">
        <v>6</v>
      </c>
      <c r="H12" s="48">
        <v>3</v>
      </c>
      <c r="I12" s="35"/>
    </row>
    <row r="13" spans="1:9">
      <c r="A13" s="2"/>
      <c r="B13" s="243" t="s">
        <v>28</v>
      </c>
      <c r="C13" s="3">
        <v>40</v>
      </c>
      <c r="D13" s="39">
        <v>35</v>
      </c>
      <c r="E13" s="2"/>
      <c r="F13" s="339" t="s">
        <v>28</v>
      </c>
      <c r="G13" s="42">
        <v>8</v>
      </c>
      <c r="H13" s="48">
        <v>4</v>
      </c>
      <c r="I13" s="35"/>
    </row>
    <row r="14" spans="1:9">
      <c r="A14" s="2"/>
      <c r="B14" s="243" t="s">
        <v>29</v>
      </c>
      <c r="C14" s="3">
        <v>42</v>
      </c>
      <c r="D14" s="39">
        <v>37</v>
      </c>
      <c r="E14" s="2"/>
      <c r="F14" s="339" t="s">
        <v>67</v>
      </c>
      <c r="G14" s="42">
        <v>8</v>
      </c>
      <c r="H14" s="48">
        <v>4</v>
      </c>
      <c r="I14" s="35"/>
    </row>
    <row r="15" spans="1:9">
      <c r="A15" s="2"/>
      <c r="B15" s="243" t="s">
        <v>32</v>
      </c>
      <c r="C15" s="3">
        <v>45</v>
      </c>
      <c r="D15" s="39">
        <v>40</v>
      </c>
      <c r="E15" s="2"/>
      <c r="F15" s="339" t="s">
        <v>32</v>
      </c>
      <c r="G15" s="42">
        <v>8</v>
      </c>
      <c r="H15" s="48">
        <v>4</v>
      </c>
      <c r="I15" s="35"/>
    </row>
    <row r="16" spans="1:9">
      <c r="A16" s="2"/>
      <c r="B16" s="243" t="s">
        <v>92</v>
      </c>
      <c r="C16" s="3">
        <v>45</v>
      </c>
      <c r="D16" s="39">
        <v>40</v>
      </c>
      <c r="E16" s="2"/>
      <c r="F16" s="243" t="s">
        <v>92</v>
      </c>
      <c r="G16" s="42">
        <v>8</v>
      </c>
      <c r="H16" s="48">
        <v>4</v>
      </c>
      <c r="I16" s="35"/>
    </row>
    <row r="17" spans="1:9">
      <c r="A17" s="2"/>
      <c r="B17" s="243" t="s">
        <v>33</v>
      </c>
      <c r="C17" s="3" t="s">
        <v>10</v>
      </c>
      <c r="D17" s="39" t="s">
        <v>10</v>
      </c>
      <c r="E17" s="2"/>
      <c r="F17" s="243" t="s">
        <v>33</v>
      </c>
      <c r="G17" s="42" t="s">
        <v>10</v>
      </c>
      <c r="H17" s="48" t="s">
        <v>10</v>
      </c>
      <c r="I17" s="35"/>
    </row>
    <row r="18" spans="1:9">
      <c r="B18" s="243" t="s">
        <v>120</v>
      </c>
      <c r="C18" s="3" t="s">
        <v>10</v>
      </c>
      <c r="D18" s="39" t="s">
        <v>10</v>
      </c>
      <c r="F18" s="243" t="s">
        <v>120</v>
      </c>
      <c r="G18" s="42" t="s">
        <v>10</v>
      </c>
      <c r="H18" s="48" t="s">
        <v>10</v>
      </c>
    </row>
    <row r="19" spans="1:9">
      <c r="A19" s="2"/>
      <c r="B19" s="243" t="s">
        <v>121</v>
      </c>
      <c r="C19" s="3" t="s">
        <v>10</v>
      </c>
      <c r="D19" s="39" t="s">
        <v>10</v>
      </c>
      <c r="F19" s="243" t="s">
        <v>121</v>
      </c>
      <c r="G19" s="42" t="s">
        <v>10</v>
      </c>
      <c r="H19" s="48" t="s">
        <v>10</v>
      </c>
    </row>
    <row r="20" spans="1:9">
      <c r="A20" s="2"/>
      <c r="B20" s="243"/>
      <c r="C20" s="3"/>
      <c r="D20" s="3"/>
      <c r="E20" s="2"/>
      <c r="F20" s="340"/>
      <c r="G20" s="35"/>
      <c r="H20" s="35"/>
      <c r="I20" s="35"/>
    </row>
    <row r="21" spans="1:9">
      <c r="B21" s="251" t="s">
        <v>106</v>
      </c>
      <c r="F21" s="126"/>
    </row>
    <row r="22" spans="1:9">
      <c r="A22" s="2"/>
      <c r="B22" s="243" t="s">
        <v>158</v>
      </c>
      <c r="C22" s="3">
        <v>30</v>
      </c>
      <c r="D22" s="39">
        <v>27</v>
      </c>
      <c r="E22" s="2"/>
      <c r="F22" s="243" t="s">
        <v>158</v>
      </c>
      <c r="G22" s="42">
        <v>6</v>
      </c>
      <c r="H22" s="48">
        <v>3</v>
      </c>
      <c r="I22" s="35"/>
    </row>
    <row r="23" spans="1:9">
      <c r="B23" s="243" t="s">
        <v>100</v>
      </c>
      <c r="C23" s="3">
        <v>30</v>
      </c>
      <c r="D23" s="39">
        <v>27</v>
      </c>
      <c r="F23" s="243" t="s">
        <v>100</v>
      </c>
      <c r="G23" s="42">
        <v>6</v>
      </c>
      <c r="H23" s="48">
        <v>3</v>
      </c>
    </row>
    <row r="24" spans="1:9">
      <c r="B24" s="243" t="s">
        <v>98</v>
      </c>
      <c r="C24" s="3">
        <v>27</v>
      </c>
      <c r="D24" s="39">
        <v>25</v>
      </c>
      <c r="F24" s="243" t="s">
        <v>98</v>
      </c>
      <c r="G24" s="42">
        <v>6</v>
      </c>
      <c r="H24" s="48">
        <v>3</v>
      </c>
    </row>
    <row r="25" spans="1:9">
      <c r="B25" s="243" t="s">
        <v>99</v>
      </c>
      <c r="C25" s="3">
        <v>27</v>
      </c>
      <c r="D25" s="39">
        <v>25</v>
      </c>
      <c r="F25" s="243" t="s">
        <v>99</v>
      </c>
      <c r="G25" s="42">
        <v>6</v>
      </c>
      <c r="H25" s="48">
        <v>3</v>
      </c>
    </row>
    <row r="26" spans="1:9">
      <c r="B26" s="243" t="s">
        <v>322</v>
      </c>
      <c r="C26" s="3">
        <v>27</v>
      </c>
      <c r="D26" s="39">
        <v>25</v>
      </c>
      <c r="F26" s="243" t="s">
        <v>322</v>
      </c>
      <c r="G26" s="42">
        <v>6</v>
      </c>
      <c r="H26" s="48">
        <v>3</v>
      </c>
    </row>
    <row r="27" spans="1:9">
      <c r="A27" s="2"/>
      <c r="B27" s="243" t="s">
        <v>61</v>
      </c>
      <c r="C27" s="3">
        <v>30</v>
      </c>
      <c r="D27" s="39">
        <v>27</v>
      </c>
      <c r="E27" s="2"/>
      <c r="F27" s="243" t="s">
        <v>61</v>
      </c>
      <c r="G27" s="42">
        <v>6</v>
      </c>
      <c r="H27" s="48">
        <v>3</v>
      </c>
      <c r="I27" s="35"/>
    </row>
    <row r="28" spans="1:9">
      <c r="A28" s="2"/>
      <c r="B28" s="243" t="s">
        <v>62</v>
      </c>
      <c r="C28" s="3">
        <v>27</v>
      </c>
      <c r="D28" s="39">
        <v>25</v>
      </c>
      <c r="E28" s="2"/>
      <c r="F28" s="243" t="s">
        <v>62</v>
      </c>
      <c r="G28" s="42">
        <v>3</v>
      </c>
      <c r="H28" s="48">
        <v>3</v>
      </c>
      <c r="I28" s="35"/>
    </row>
    <row r="29" spans="1:9">
      <c r="A29" s="2"/>
      <c r="B29" s="243" t="s">
        <v>281</v>
      </c>
      <c r="C29" s="3">
        <v>27</v>
      </c>
      <c r="D29" s="39">
        <v>25</v>
      </c>
      <c r="E29" s="2"/>
      <c r="F29" s="243" t="s">
        <v>281</v>
      </c>
      <c r="G29" s="42">
        <v>3</v>
      </c>
      <c r="H29" s="48">
        <v>3</v>
      </c>
      <c r="I29" s="35"/>
    </row>
    <row r="30" spans="1:9">
      <c r="A30" s="2"/>
      <c r="B30" s="243" t="s">
        <v>97</v>
      </c>
      <c r="C30" s="3">
        <v>42</v>
      </c>
      <c r="D30" s="39">
        <v>37</v>
      </c>
      <c r="E30" s="2"/>
      <c r="F30" s="243" t="s">
        <v>97</v>
      </c>
      <c r="G30" s="42">
        <v>8</v>
      </c>
      <c r="H30" s="48">
        <v>4</v>
      </c>
      <c r="I30" s="35"/>
    </row>
    <row r="31" spans="1:9">
      <c r="A31" s="2"/>
      <c r="B31" s="243" t="s">
        <v>35</v>
      </c>
      <c r="C31" s="3">
        <v>35</v>
      </c>
      <c r="D31" s="39">
        <v>30</v>
      </c>
      <c r="E31" s="2"/>
      <c r="F31" s="243" t="s">
        <v>35</v>
      </c>
      <c r="G31" s="42">
        <v>6</v>
      </c>
      <c r="H31" s="48">
        <v>3</v>
      </c>
      <c r="I31" s="35"/>
    </row>
    <row r="32" spans="1:9">
      <c r="B32" s="252" t="s">
        <v>126</v>
      </c>
      <c r="C32" s="3">
        <v>35</v>
      </c>
      <c r="D32" s="39">
        <v>30</v>
      </c>
      <c r="F32" s="252" t="s">
        <v>126</v>
      </c>
      <c r="G32" s="42">
        <v>6</v>
      </c>
      <c r="H32" s="48">
        <v>3</v>
      </c>
    </row>
    <row r="33" spans="1:9">
      <c r="B33" s="252" t="s">
        <v>122</v>
      </c>
      <c r="C33" s="3">
        <v>35</v>
      </c>
      <c r="D33" s="39">
        <v>30</v>
      </c>
      <c r="F33" s="252" t="s">
        <v>122</v>
      </c>
      <c r="G33" s="42">
        <v>6</v>
      </c>
      <c r="H33" s="48">
        <v>3</v>
      </c>
    </row>
    <row r="34" spans="1:9">
      <c r="B34" s="243" t="s">
        <v>132</v>
      </c>
      <c r="C34" s="3">
        <v>40</v>
      </c>
      <c r="D34" s="39">
        <v>35</v>
      </c>
      <c r="F34" s="243" t="s">
        <v>94</v>
      </c>
      <c r="G34" s="42">
        <v>6</v>
      </c>
      <c r="H34" s="48">
        <v>3</v>
      </c>
    </row>
    <row r="35" spans="1:9">
      <c r="B35" s="243" t="s">
        <v>133</v>
      </c>
      <c r="C35" s="3">
        <v>40</v>
      </c>
      <c r="D35" s="39">
        <v>35</v>
      </c>
      <c r="F35" s="243" t="s">
        <v>133</v>
      </c>
      <c r="G35" s="42">
        <v>6</v>
      </c>
      <c r="H35" s="48">
        <v>3</v>
      </c>
    </row>
    <row r="36" spans="1:9">
      <c r="B36" s="243" t="s">
        <v>112</v>
      </c>
      <c r="C36" s="3">
        <v>40</v>
      </c>
      <c r="D36" s="39">
        <v>35</v>
      </c>
      <c r="F36" s="243" t="s">
        <v>112</v>
      </c>
      <c r="G36" s="42">
        <v>6</v>
      </c>
      <c r="H36" s="48">
        <v>3</v>
      </c>
    </row>
    <row r="37" spans="1:9">
      <c r="B37" s="243" t="s">
        <v>134</v>
      </c>
      <c r="C37" s="3">
        <v>40</v>
      </c>
      <c r="D37" s="39">
        <v>35</v>
      </c>
      <c r="F37" s="243" t="s">
        <v>134</v>
      </c>
      <c r="G37" s="42">
        <v>6</v>
      </c>
      <c r="H37" s="48">
        <v>3</v>
      </c>
    </row>
    <row r="38" spans="1:9">
      <c r="B38" s="243" t="s">
        <v>135</v>
      </c>
      <c r="C38" s="3">
        <v>40</v>
      </c>
      <c r="D38" s="39">
        <v>35</v>
      </c>
      <c r="F38" s="243" t="s">
        <v>135</v>
      </c>
      <c r="G38" s="42">
        <v>6</v>
      </c>
      <c r="H38" s="48">
        <v>3</v>
      </c>
    </row>
    <row r="39" spans="1:9">
      <c r="B39" s="252" t="s">
        <v>101</v>
      </c>
      <c r="C39" s="3">
        <v>35</v>
      </c>
      <c r="D39" s="39">
        <v>30</v>
      </c>
      <c r="F39" s="252" t="s">
        <v>101</v>
      </c>
      <c r="G39" s="42">
        <v>6</v>
      </c>
      <c r="H39" s="48">
        <v>3</v>
      </c>
    </row>
    <row r="40" spans="1:9">
      <c r="B40" s="252" t="s">
        <v>110</v>
      </c>
      <c r="C40" s="3">
        <v>35</v>
      </c>
      <c r="D40" s="39">
        <v>30</v>
      </c>
      <c r="F40" s="252" t="s">
        <v>110</v>
      </c>
      <c r="G40" s="42">
        <v>6</v>
      </c>
      <c r="H40" s="48">
        <v>3</v>
      </c>
    </row>
    <row r="41" spans="1:9">
      <c r="B41" s="252" t="s">
        <v>125</v>
      </c>
      <c r="C41" s="3">
        <v>30</v>
      </c>
      <c r="D41" s="39">
        <v>27</v>
      </c>
      <c r="F41" s="252" t="s">
        <v>125</v>
      </c>
      <c r="G41" s="137">
        <v>3</v>
      </c>
      <c r="H41" s="48">
        <v>3</v>
      </c>
    </row>
    <row r="42" spans="1:9">
      <c r="A42" s="2"/>
      <c r="B42" s="243" t="s">
        <v>36</v>
      </c>
      <c r="C42" s="3">
        <v>35</v>
      </c>
      <c r="D42" s="39">
        <v>30</v>
      </c>
      <c r="E42" s="2"/>
      <c r="F42" s="243" t="s">
        <v>36</v>
      </c>
      <c r="G42" s="42">
        <v>6</v>
      </c>
      <c r="H42" s="48">
        <v>3</v>
      </c>
      <c r="I42" s="35"/>
    </row>
    <row r="43" spans="1:9">
      <c r="A43" s="2"/>
      <c r="B43" s="243" t="s">
        <v>37</v>
      </c>
      <c r="C43" s="3">
        <v>35</v>
      </c>
      <c r="D43" s="39">
        <v>30</v>
      </c>
      <c r="E43" s="2"/>
      <c r="F43" s="243" t="s">
        <v>37</v>
      </c>
      <c r="G43" s="42">
        <v>6</v>
      </c>
      <c r="H43" s="48">
        <v>3</v>
      </c>
      <c r="I43" s="35"/>
    </row>
    <row r="44" spans="1:9">
      <c r="A44" s="2"/>
      <c r="B44" s="243" t="s">
        <v>38</v>
      </c>
      <c r="C44" s="3">
        <v>40</v>
      </c>
      <c r="D44" s="39">
        <v>35</v>
      </c>
      <c r="E44" s="2"/>
      <c r="F44" s="243" t="s">
        <v>38</v>
      </c>
      <c r="G44" s="42">
        <v>8</v>
      </c>
      <c r="H44" s="48">
        <v>4</v>
      </c>
      <c r="I44" s="35"/>
    </row>
    <row r="45" spans="1:9">
      <c r="A45" s="2"/>
      <c r="B45" s="243" t="s">
        <v>39</v>
      </c>
      <c r="C45" s="3">
        <v>40</v>
      </c>
      <c r="D45" s="39">
        <v>35</v>
      </c>
      <c r="E45" s="2"/>
      <c r="F45" s="243" t="s">
        <v>39</v>
      </c>
      <c r="G45" s="42">
        <v>8</v>
      </c>
      <c r="H45" s="48">
        <v>4</v>
      </c>
      <c r="I45" s="35"/>
    </row>
    <row r="46" spans="1:9">
      <c r="A46" s="2"/>
      <c r="B46" s="243" t="s">
        <v>40</v>
      </c>
      <c r="C46" s="3">
        <v>40</v>
      </c>
      <c r="D46" s="39">
        <v>35</v>
      </c>
      <c r="E46" s="2"/>
      <c r="F46" s="243" t="s">
        <v>40</v>
      </c>
      <c r="G46" s="42">
        <v>8</v>
      </c>
      <c r="H46" s="48">
        <v>4</v>
      </c>
      <c r="I46" s="35"/>
    </row>
    <row r="47" spans="1:9">
      <c r="A47" s="2"/>
      <c r="B47" s="243" t="s">
        <v>41</v>
      </c>
      <c r="C47" s="3">
        <v>30</v>
      </c>
      <c r="D47" s="39">
        <v>25</v>
      </c>
      <c r="E47" s="2"/>
      <c r="F47" s="243" t="s">
        <v>41</v>
      </c>
      <c r="G47" s="42">
        <v>6</v>
      </c>
      <c r="H47" s="48">
        <v>3</v>
      </c>
      <c r="I47" s="35"/>
    </row>
    <row r="48" spans="1:9">
      <c r="A48" s="2"/>
      <c r="B48" s="243" t="s">
        <v>42</v>
      </c>
      <c r="C48" s="3">
        <v>35</v>
      </c>
      <c r="D48" s="39">
        <v>30</v>
      </c>
      <c r="E48" s="2"/>
      <c r="F48" s="243" t="s">
        <v>42</v>
      </c>
      <c r="G48" s="42">
        <v>6</v>
      </c>
      <c r="H48" s="48">
        <v>3</v>
      </c>
      <c r="I48" s="35"/>
    </row>
    <row r="49" spans="1:9">
      <c r="A49" s="2"/>
      <c r="B49" s="243" t="s">
        <v>43</v>
      </c>
      <c r="C49" s="3">
        <v>45</v>
      </c>
      <c r="D49" s="39">
        <v>40</v>
      </c>
      <c r="E49" s="2"/>
      <c r="F49" s="243" t="s">
        <v>43</v>
      </c>
      <c r="G49" s="42">
        <v>8</v>
      </c>
      <c r="H49" s="48">
        <v>4</v>
      </c>
      <c r="I49" s="35"/>
    </row>
    <row r="50" spans="1:9">
      <c r="A50" s="2"/>
      <c r="B50" s="243" t="s">
        <v>30</v>
      </c>
      <c r="C50" s="3">
        <v>40</v>
      </c>
      <c r="D50" s="39">
        <v>35</v>
      </c>
      <c r="E50" s="2"/>
      <c r="F50" s="339" t="s">
        <v>30</v>
      </c>
      <c r="G50" s="42">
        <v>8</v>
      </c>
      <c r="H50" s="48">
        <v>4</v>
      </c>
      <c r="I50" s="35"/>
    </row>
    <row r="51" spans="1:9">
      <c r="A51" s="2"/>
      <c r="B51" s="243" t="s">
        <v>31</v>
      </c>
      <c r="C51" s="3">
        <v>37</v>
      </c>
      <c r="D51" s="39">
        <v>32</v>
      </c>
      <c r="E51" s="2"/>
      <c r="F51" s="339" t="s">
        <v>68</v>
      </c>
      <c r="G51" s="42">
        <v>6</v>
      </c>
      <c r="H51" s="48">
        <v>3</v>
      </c>
      <c r="I51" s="35"/>
    </row>
    <row r="52" spans="1:9">
      <c r="A52" s="2"/>
      <c r="B52" s="243" t="s">
        <v>44</v>
      </c>
      <c r="C52" s="3">
        <v>45</v>
      </c>
      <c r="D52" s="39">
        <v>40</v>
      </c>
      <c r="E52" s="2"/>
      <c r="F52" s="243" t="s">
        <v>44</v>
      </c>
      <c r="G52" s="42">
        <v>8</v>
      </c>
      <c r="H52" s="48">
        <v>4</v>
      </c>
      <c r="I52" s="35"/>
    </row>
    <row r="53" spans="1:9">
      <c r="B53" s="126"/>
      <c r="F53" s="126"/>
    </row>
    <row r="54" spans="1:9">
      <c r="B54" s="126"/>
      <c r="F54" s="126"/>
    </row>
    <row r="55" spans="1:9">
      <c r="B55" s="119" t="s">
        <v>105</v>
      </c>
      <c r="F55" s="126"/>
    </row>
    <row r="56" spans="1:9">
      <c r="A56" s="2"/>
      <c r="B56" s="243" t="s">
        <v>29</v>
      </c>
      <c r="C56" s="3">
        <v>42</v>
      </c>
      <c r="D56" s="39">
        <v>37</v>
      </c>
      <c r="E56" s="2"/>
      <c r="F56" s="339" t="s">
        <v>67</v>
      </c>
      <c r="G56" s="42">
        <v>8</v>
      </c>
      <c r="H56" s="48">
        <v>4</v>
      </c>
      <c r="I56" s="35"/>
    </row>
    <row r="57" spans="1:9">
      <c r="A57" s="2"/>
      <c r="B57" s="243" t="s">
        <v>282</v>
      </c>
      <c r="C57" s="3">
        <v>27</v>
      </c>
      <c r="D57" s="39">
        <v>25</v>
      </c>
      <c r="E57" s="2"/>
      <c r="F57" s="243" t="s">
        <v>282</v>
      </c>
      <c r="G57" s="42">
        <v>3</v>
      </c>
      <c r="H57" s="48">
        <v>3</v>
      </c>
      <c r="I57" s="35"/>
    </row>
    <row r="58" spans="1:9">
      <c r="A58" s="2"/>
      <c r="B58" s="243" t="s">
        <v>25</v>
      </c>
      <c r="C58" s="3">
        <v>45</v>
      </c>
      <c r="D58" s="39">
        <v>40</v>
      </c>
      <c r="E58" s="2"/>
      <c r="F58" s="339" t="s">
        <v>25</v>
      </c>
      <c r="G58" s="42">
        <v>8</v>
      </c>
      <c r="H58" s="48">
        <v>4</v>
      </c>
      <c r="I58" s="35"/>
    </row>
    <row r="59" spans="1:9">
      <c r="A59" s="2"/>
      <c r="B59" s="243" t="s">
        <v>26</v>
      </c>
      <c r="C59" s="3">
        <v>42</v>
      </c>
      <c r="D59" s="39">
        <v>37</v>
      </c>
      <c r="E59" s="2"/>
      <c r="F59" s="339" t="s">
        <v>26</v>
      </c>
      <c r="G59" s="42">
        <v>8</v>
      </c>
      <c r="H59" s="48">
        <v>4</v>
      </c>
      <c r="I59" s="35"/>
    </row>
    <row r="60" spans="1:9">
      <c r="A60" s="2"/>
      <c r="B60" s="243" t="s">
        <v>60</v>
      </c>
      <c r="C60" s="3">
        <v>42</v>
      </c>
      <c r="D60" s="39">
        <v>37</v>
      </c>
      <c r="E60" s="2"/>
      <c r="F60" s="339" t="s">
        <v>27</v>
      </c>
      <c r="G60" s="42">
        <v>8</v>
      </c>
      <c r="H60" s="48">
        <v>4</v>
      </c>
      <c r="I60" s="35"/>
    </row>
    <row r="61" spans="1:9">
      <c r="B61" s="243" t="s">
        <v>327</v>
      </c>
      <c r="C61" s="3">
        <v>60</v>
      </c>
      <c r="D61" s="39">
        <v>55</v>
      </c>
      <c r="E61" s="2"/>
      <c r="F61" s="243" t="s">
        <v>327</v>
      </c>
      <c r="G61" s="42">
        <v>8</v>
      </c>
      <c r="H61" s="48">
        <v>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F9641C788E684F95C48FB5B8278D91" ma:contentTypeVersion="10" ma:contentTypeDescription="Een nieuw document maken." ma:contentTypeScope="" ma:versionID="b79712fa6a8ebaa4777572db40494a01">
  <xsd:schema xmlns:xsd="http://www.w3.org/2001/XMLSchema" xmlns:xs="http://www.w3.org/2001/XMLSchema" xmlns:p="http://schemas.microsoft.com/office/2006/metadata/properties" xmlns:ns2="153d81a5-464b-4fb1-a2ac-718edfcdf0f2" xmlns:ns3="da59bcab-dc31-4d65-8696-ba653de1c564" targetNamespace="http://schemas.microsoft.com/office/2006/metadata/properties" ma:root="true" ma:fieldsID="31e60c3fea4b96ae8905e2567ebcb8d0" ns2:_="" ns3:_="">
    <xsd:import namespace="153d81a5-464b-4fb1-a2ac-718edfcdf0f2"/>
    <xsd:import namespace="da59bcab-dc31-4d65-8696-ba653de1c56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3d81a5-464b-4fb1-a2ac-718edfcdf0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59bcab-dc31-4d65-8696-ba653de1c564"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04903B-EFA3-43A5-AC7A-E18D681FAC6E}">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purl.org/dc/terms/"/>
    <ds:schemaRef ds:uri="da59bcab-dc31-4d65-8696-ba653de1c564"/>
    <ds:schemaRef ds:uri="153d81a5-464b-4fb1-a2ac-718edfcdf0f2"/>
    <ds:schemaRef ds:uri="http://www.w3.org/XML/1998/namespace"/>
  </ds:schemaRefs>
</ds:datastoreItem>
</file>

<file path=customXml/itemProps2.xml><?xml version="1.0" encoding="utf-8"?>
<ds:datastoreItem xmlns:ds="http://schemas.openxmlformats.org/officeDocument/2006/customXml" ds:itemID="{B5388C65-D108-4DD4-BFAB-9A384DA8742A}">
  <ds:schemaRefs>
    <ds:schemaRef ds:uri="http://schemas.microsoft.com/sharepoint/v3/contenttype/forms"/>
  </ds:schemaRefs>
</ds:datastoreItem>
</file>

<file path=customXml/itemProps3.xml><?xml version="1.0" encoding="utf-8"?>
<ds:datastoreItem xmlns:ds="http://schemas.openxmlformats.org/officeDocument/2006/customXml" ds:itemID="{B20D1FF0-94D2-4ADB-9089-2FC2CEBDB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3d81a5-464b-4fb1-a2ac-718edfcdf0f2"/>
    <ds:schemaRef ds:uri="da59bcab-dc31-4d65-8696-ba653de1c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15</vt:i4>
      </vt:variant>
    </vt:vector>
  </HeadingPairs>
  <TitlesOfParts>
    <vt:vector size="27" baseType="lpstr">
      <vt:lpstr>BIN 1.0 Checklist Masterplan Ak</vt:lpstr>
      <vt:lpstr>BIN 1 VIPA Toepassingsmatrix</vt:lpstr>
      <vt:lpstr>Kruistabellen</vt:lpstr>
      <vt:lpstr>Classificatie van ruimten</vt:lpstr>
      <vt:lpstr>0_ontwerptool geluidsisolatie</vt:lpstr>
      <vt:lpstr>BIN 1.1 Luchtgeluidsisolatie</vt:lpstr>
      <vt:lpstr>BIN 1.2 Contactgeluidisolatie</vt:lpstr>
      <vt:lpstr>BIN 1.3 Gevelgeluid</vt:lpstr>
      <vt:lpstr>BIN 1.4_Installatielawaai</vt:lpstr>
      <vt:lpstr>BIN 1.5 Ruimteakoestiek</vt:lpstr>
      <vt:lpstr>BIN 1.7 Buitengeluid</vt:lpstr>
      <vt:lpstr>checklists</vt:lpstr>
      <vt:lpstr>akoestisch_comfort</vt:lpstr>
      <vt:lpstr>check</vt:lpstr>
      <vt:lpstr>contact_verhoogd</vt:lpstr>
      <vt:lpstr>contact_zendlokaal</vt:lpstr>
      <vt:lpstr>gevel_Laeq</vt:lpstr>
      <vt:lpstr>geveltabel</vt:lpstr>
      <vt:lpstr>ja_nee</vt:lpstr>
      <vt:lpstr>kruis_contact</vt:lpstr>
      <vt:lpstr>kruis_lucht</vt:lpstr>
      <vt:lpstr>lijst_gevelgeluid</vt:lpstr>
      <vt:lpstr>lokalenlijst</vt:lpstr>
      <vt:lpstr>lokalentabel</vt:lpstr>
      <vt:lpstr>lucht_privacy</vt:lpstr>
      <vt:lpstr>lucht_verhoogd</vt:lpstr>
      <vt:lpstr>lucht_zendlokaal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Declercq</dc:creator>
  <cp:lastModifiedBy>Cousaert Christophe</cp:lastModifiedBy>
  <dcterms:created xsi:type="dcterms:W3CDTF">2021-05-03T09:05:03Z</dcterms:created>
  <dcterms:modified xsi:type="dcterms:W3CDTF">2022-05-18T10:20:15Z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0x010100D5F9641C788E684F95C48FB5B8278D91</vt:lpwstr>
  </property>
</Properties>
</file>